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PL" sheetId="1" r:id="rId1"/>
    <sheet name="BS" sheetId="2" r:id="rId2"/>
    <sheet name="equity" sheetId="3" r:id="rId3"/>
    <sheet name="cash Flow" sheetId="4" r:id="rId4"/>
    <sheet name="note" sheetId="5" r:id="rId5"/>
  </sheets>
  <definedNames>
    <definedName name="_xlnm.Print_Area" localSheetId="4">'note'!$A$1:$I$263</definedName>
    <definedName name="_xlnm.Print_Area" localSheetId="0">'PL'!$A$1:$G$54</definedName>
    <definedName name="_xlnm.Print_Titles" localSheetId="4">'note'!$1:$9</definedName>
  </definedNames>
  <calcPr fullCalcOnLoad="1"/>
</workbook>
</file>

<file path=xl/sharedStrings.xml><?xml version="1.0" encoding="utf-8"?>
<sst xmlns="http://schemas.openxmlformats.org/spreadsheetml/2006/main" count="422" uniqueCount="280">
  <si>
    <t>20 May 2009</t>
  </si>
  <si>
    <t>JADI IMAGING HOLDINGS BERHAD (526319 - P)</t>
  </si>
  <si>
    <t>CONDENSED CONSOLIDATED INCOME STATEMENT</t>
  </si>
  <si>
    <t>(The figures have not been audited)</t>
  </si>
  <si>
    <t>INDIVIDUAL QUARTER</t>
  </si>
  <si>
    <t>CUMULATIVE QUARTER</t>
  </si>
  <si>
    <t>Preceding</t>
  </si>
  <si>
    <t>Current</t>
  </si>
  <si>
    <t>Year</t>
  </si>
  <si>
    <t>Corresponding</t>
  </si>
  <si>
    <t>Quarter</t>
  </si>
  <si>
    <t>To date</t>
  </si>
  <si>
    <t>Period</t>
  </si>
  <si>
    <t>Note</t>
  </si>
  <si>
    <t>RM'000</t>
  </si>
  <si>
    <t>Revenue</t>
  </si>
  <si>
    <t>N/A</t>
  </si>
  <si>
    <t>Cost of sales</t>
  </si>
  <si>
    <t>Gross profit</t>
  </si>
  <si>
    <t>Selling and distribution expenses</t>
  </si>
  <si>
    <t>Administrative expenses</t>
  </si>
  <si>
    <t>Finance costs</t>
  </si>
  <si>
    <t>Profit before taxation</t>
  </si>
  <si>
    <t>B5</t>
  </si>
  <si>
    <t>Profit after taxation</t>
  </si>
  <si>
    <t>Earnings per share (sen):</t>
  </si>
  <si>
    <t>Basic</t>
  </si>
  <si>
    <t>B12</t>
  </si>
  <si>
    <t>Diluted</t>
  </si>
  <si>
    <t>Note:</t>
  </si>
  <si>
    <t>CONDENSED CONSOLIDATED BALANCE SHEET</t>
  </si>
  <si>
    <t>Current year</t>
  </si>
  <si>
    <t>Audited</t>
  </si>
  <si>
    <t>NON-CURRENT ASSETS</t>
  </si>
  <si>
    <t>Property, plant and equipment</t>
  </si>
  <si>
    <t>Investment property</t>
  </si>
  <si>
    <t>CURRENT ASSETS</t>
  </si>
  <si>
    <t>Inventories</t>
  </si>
  <si>
    <t>Trade receivables</t>
  </si>
  <si>
    <t>Other receivables, prepayments and deposits</t>
  </si>
  <si>
    <t>Cash and bank balances</t>
  </si>
  <si>
    <t>CURRENT LIABILITIES</t>
  </si>
  <si>
    <t>Trade payables</t>
  </si>
  <si>
    <t>Other payables and accruals</t>
  </si>
  <si>
    <t>Hire purchase payables</t>
  </si>
  <si>
    <t>Short term borrowings</t>
  </si>
  <si>
    <t>Amount due to directors</t>
  </si>
  <si>
    <t>Share capital</t>
  </si>
  <si>
    <t>Revaluation reserve</t>
  </si>
  <si>
    <t>Foreign exchange reserve</t>
  </si>
  <si>
    <t>Retained profits</t>
  </si>
  <si>
    <t>NON-CURRENT LIABILITIES</t>
  </si>
  <si>
    <t>Deferred tax liabilities</t>
  </si>
  <si>
    <t>CONDENSED CONSOLIDATED STATEMENT OF CHANGES IN EQUITY</t>
  </si>
  <si>
    <t xml:space="preserve"> </t>
  </si>
  <si>
    <t>Foreign</t>
  </si>
  <si>
    <t>Share</t>
  </si>
  <si>
    <t>Revaluation</t>
  </si>
  <si>
    <t>Total</t>
  </si>
  <si>
    <t>CONDENSED CONSOLIDATED CASHFLOW STATEMENT</t>
  </si>
  <si>
    <t>CASHFLOWS FROM OPERATING ACTIVITIES</t>
  </si>
  <si>
    <t>Adjustments for:</t>
  </si>
  <si>
    <t>Depreciation</t>
  </si>
  <si>
    <t>Interest expense</t>
  </si>
  <si>
    <t>Interest income</t>
  </si>
  <si>
    <t>Operating profit before working capital changes</t>
  </si>
  <si>
    <t>Receivables</t>
  </si>
  <si>
    <t>Payables</t>
  </si>
  <si>
    <t>Interest paid</t>
  </si>
  <si>
    <t>Tax paid</t>
  </si>
  <si>
    <t>Interest received</t>
  </si>
  <si>
    <t>Purchase of property, plant and equipment</t>
  </si>
  <si>
    <t>Net cash used in investing activities</t>
  </si>
  <si>
    <t>Repayment of term loan</t>
  </si>
  <si>
    <t>Repayment of hire purchase</t>
  </si>
  <si>
    <t>EFFECTS OF CHANGES IN FOREIGN EXCHANGE</t>
  </si>
  <si>
    <t xml:space="preserve">CASH AND CASH EQUIVALENTS AT BEGINNING </t>
  </si>
  <si>
    <t>OF THE QUARTER</t>
  </si>
  <si>
    <t xml:space="preserve">CASH AND CASH EQUIVALENTS AT END </t>
  </si>
  <si>
    <t>A15</t>
  </si>
  <si>
    <t>QUARTERLY REPORT ON CONSOLIDATED RESULTS</t>
  </si>
  <si>
    <t>A</t>
  </si>
  <si>
    <t xml:space="preserve"> NOTES TO THE INTERIM FINANCIAL REPORT</t>
  </si>
  <si>
    <t>A1</t>
  </si>
  <si>
    <t>Basis of preparation</t>
  </si>
  <si>
    <t xml:space="preserve"> NOTES TO THE INTERIM FINANCIAL REPORT (Cont'd)</t>
  </si>
  <si>
    <t>A2</t>
  </si>
  <si>
    <t>Audit report of preceding annual financial statements</t>
  </si>
  <si>
    <t>A3</t>
  </si>
  <si>
    <t>Seasonal or cyclical factors</t>
  </si>
  <si>
    <t>A4</t>
  </si>
  <si>
    <t>Unusual items affecting assets, liabilities, equity, net income or cash flows</t>
  </si>
  <si>
    <t>There were no unusual items affecting assets, liabilities, equity, net income or cash flows of the Group for the current quarter under review.</t>
  </si>
  <si>
    <t>A5</t>
  </si>
  <si>
    <t>Material changes in estimates</t>
  </si>
  <si>
    <t>A6</t>
  </si>
  <si>
    <t>Debt and equity securities</t>
  </si>
  <si>
    <t>A7</t>
  </si>
  <si>
    <t>Dividend paid</t>
  </si>
  <si>
    <t>A8</t>
  </si>
  <si>
    <t>Segmental information</t>
  </si>
  <si>
    <t>A9</t>
  </si>
  <si>
    <t>Valuation of property, plant and equipment</t>
  </si>
  <si>
    <t>A10</t>
  </si>
  <si>
    <t xml:space="preserve">Material events subsequent to the end of the quarter </t>
  </si>
  <si>
    <t>A11</t>
  </si>
  <si>
    <t>Changes in the composition of the Group</t>
  </si>
  <si>
    <t>A12</t>
  </si>
  <si>
    <t>A13</t>
  </si>
  <si>
    <t>Capital commitments</t>
  </si>
  <si>
    <t>Capital expenditure of the Group approved by the Directors but not provided for in the condensed financial statements are as follows:</t>
  </si>
  <si>
    <t>to-date</t>
  </si>
  <si>
    <t>Approved and contracted for:</t>
  </si>
  <si>
    <t>A14</t>
  </si>
  <si>
    <t>Significant related party transactions</t>
  </si>
  <si>
    <t>Cash and cash equivalents</t>
  </si>
  <si>
    <t>B</t>
  </si>
  <si>
    <t>ADDITIONAL INFORMATION REQUIRED BY THE BURSA MALAYSIA SECURITIES BERHAD'S LISTING REQUIREMENTS</t>
  </si>
  <si>
    <t>B1</t>
  </si>
  <si>
    <t>Review of performance</t>
  </si>
  <si>
    <t>B2</t>
  </si>
  <si>
    <t>Variation of results against preceding quarter</t>
  </si>
  <si>
    <t>B3</t>
  </si>
  <si>
    <t>Prospects</t>
  </si>
  <si>
    <t>B4</t>
  </si>
  <si>
    <t>Income tax</t>
  </si>
  <si>
    <t>ADDITIONAL INFORMATION REQUIRED BY THE BURSA MALAYSIA SECURITIES BERHAD'S LISTING REQUIREMENTS (Cont'd)</t>
  </si>
  <si>
    <t>B6</t>
  </si>
  <si>
    <t>B7</t>
  </si>
  <si>
    <t>Quoted securities</t>
  </si>
  <si>
    <t>There were no acquisitions or disposals of quoted securities during the current quarter under review.</t>
  </si>
  <si>
    <t>B8</t>
  </si>
  <si>
    <t>Group's borrowings and debt securities</t>
  </si>
  <si>
    <t>Interest bearing borrowings:</t>
  </si>
  <si>
    <t>Hire purchase</t>
  </si>
  <si>
    <t>Long term borrowings</t>
  </si>
  <si>
    <t>B9</t>
  </si>
  <si>
    <t>Off balance sheet financial instruments</t>
  </si>
  <si>
    <t>There were no financial instruments with off balance sheet risk applicable to the Group as at the date of this announcement.</t>
  </si>
  <si>
    <t>B10</t>
  </si>
  <si>
    <t>Material litigation</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</si>
  <si>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</si>
  <si>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B11</t>
  </si>
  <si>
    <t>Dividends</t>
  </si>
  <si>
    <t>Earnings per share</t>
  </si>
  <si>
    <t>Basic earnings per share (sen)</t>
  </si>
  <si>
    <t>B13</t>
  </si>
  <si>
    <t>Status of corporate proposals</t>
  </si>
  <si>
    <t>B14</t>
  </si>
  <si>
    <t>Authorisation for issue</t>
  </si>
  <si>
    <t>Jadi Imaging Holdings Berhad</t>
  </si>
  <si>
    <t>Share premium</t>
  </si>
  <si>
    <t xml:space="preserve"> quarter</t>
  </si>
  <si>
    <t>Current quarter</t>
  </si>
  <si>
    <t xml:space="preserve">Current </t>
  </si>
  <si>
    <t>Year To date</t>
  </si>
  <si>
    <t>to date</t>
  </si>
  <si>
    <t>Cash generated from operations</t>
  </si>
  <si>
    <t>Net cash generated from operating activities</t>
  </si>
  <si>
    <t>TOTAL ASSETS</t>
  </si>
  <si>
    <t>ASSETS</t>
  </si>
  <si>
    <t>EQUITY AND LIABILITIES</t>
  </si>
  <si>
    <t>Share option reserve</t>
  </si>
  <si>
    <t>TOTAL LIABILITIES</t>
  </si>
  <si>
    <t>TOTAL EQUITY AND LIABILITIES</t>
  </si>
  <si>
    <t>capital</t>
  </si>
  <si>
    <t>premium</t>
  </si>
  <si>
    <t>reserve</t>
  </si>
  <si>
    <t xml:space="preserve">Share </t>
  </si>
  <si>
    <t>exchange</t>
  </si>
  <si>
    <t>Share option</t>
  </si>
  <si>
    <t>Retained profit</t>
  </si>
  <si>
    <t xml:space="preserve">The interim financial statements are unaudited and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
  </si>
  <si>
    <t>There were no issuances, cancellations, repurchases, resale and repayment of debt and equity securities, share buy backs, share cancellation, shares held as treasury share and resale of treasury shares for the current quarter under review.</t>
  </si>
  <si>
    <t>No profit forecast or profit guarantee has been issued by the Group.</t>
  </si>
  <si>
    <t>Profit forecast and profit guarantee</t>
  </si>
  <si>
    <t>31 Mar 2008</t>
  </si>
  <si>
    <t>Prepaid land lease payments</t>
  </si>
  <si>
    <t>ESOS exercised</t>
  </si>
  <si>
    <t>Exchange translation differences</t>
  </si>
  <si>
    <t>Share Options forfeited under ESOS</t>
  </si>
  <si>
    <t>The were no pending corporate proposals.</t>
  </si>
  <si>
    <t>The interim financial statements were authorised for issue by the Board of Directors in accordance with a resolution of the directors.</t>
  </si>
  <si>
    <t>31 Mar 2009</t>
  </si>
  <si>
    <t>31 Dec 2008</t>
  </si>
  <si>
    <t>Tax recoverable</t>
  </si>
  <si>
    <t>Term Loan</t>
  </si>
  <si>
    <t>Revolving credit</t>
  </si>
  <si>
    <t>For The First Quarter Ended 31 March 2009</t>
  </si>
  <si>
    <t>Share Options granted under ESOS</t>
  </si>
  <si>
    <t>Trasnfer from deferred taxation</t>
  </si>
  <si>
    <t xml:space="preserve">Foreign exchange rserve realised from </t>
  </si>
  <si>
    <t xml:space="preserve">  deconsolidation of a subsidiary </t>
  </si>
  <si>
    <t>Net income recognised directly in equity</t>
  </si>
  <si>
    <t>Total income recognised for the year</t>
  </si>
  <si>
    <t>At 1 January 2009 (audited)</t>
  </si>
  <si>
    <t xml:space="preserve">At 31 December 2008 </t>
  </si>
  <si>
    <t xml:space="preserve">At 1 January 2008 </t>
  </si>
  <si>
    <t>12 months ended 31 December 2008 (audited)</t>
  </si>
  <si>
    <t>3 months ended 31 March 2009</t>
  </si>
  <si>
    <t>At 31 March 2009</t>
  </si>
  <si>
    <t>Derivative financial instruments</t>
  </si>
  <si>
    <t xml:space="preserve">   31 Mar 2009</t>
  </si>
  <si>
    <t>Others</t>
  </si>
  <si>
    <t>Unrealised gain on foreign exchange</t>
  </si>
  <si>
    <t>Repayment to director</t>
  </si>
  <si>
    <t>Drawdown of revolving credit</t>
  </si>
  <si>
    <t>Net cash generated from/(used in) financing activities</t>
  </si>
  <si>
    <t>The unaudited condensed consolidated income statement should be read in conjunction with the Notes to the Interim Financial Report and the Group's audited financial statements for the financial year ended 31 December 2008.</t>
  </si>
  <si>
    <t>The unaudited condensed consolidated balance sheet should be read in conjunction with the Notes to the Interim Financial Report and the Group's audited financial statements for the financial year ended 31 December 2008.</t>
  </si>
  <si>
    <t>The unaudited condensed consolidated statement of changes in equity should be read in conjunction with the Notes to the Interim Financial Report and the Group's audited financial statements for the financial year ended 31 December 2008.</t>
  </si>
  <si>
    <t>Tax refund</t>
  </si>
  <si>
    <t>The interim financial statements should be read in conjunction with the Group's audited financial statements for the financial year ended 31 December 2008. These explanatory notes attached to the interim financial statements provide an explanation of events and transactions that are significant to an understanding of the changes in the financial position and performance of the Group since the financial year ended 31 December 2008.</t>
  </si>
  <si>
    <t xml:space="preserve">The interim financial statements have been prepared in accordance with the same accounting policies adopted in the 2008 annual financial statements. </t>
  </si>
  <si>
    <t>The Group's operations are not materially affected by seasonal or cyclical changes during the current quarter under review.</t>
  </si>
  <si>
    <t>Segment results</t>
  </si>
  <si>
    <t>There was no valuation of the property, plant and equipment in the current quarter under review.  The valuation of property, plant and equipment have been brought forward without amendments from the financial statements for the financial year ended 31 December 2008.</t>
  </si>
  <si>
    <t xml:space="preserve">As at 31 March 2009, the Group had total borrowings of approximately RM15.7 million, details of which are set out below: </t>
  </si>
  <si>
    <t>As at 31 March 2009, the Group does not have any foreign currency denominated borrowings.</t>
  </si>
  <si>
    <t>Current quarter 31 Mar 2009 / Current year to date 31 Mar 2009</t>
  </si>
  <si>
    <t>Revenue from external customers</t>
  </si>
  <si>
    <t>Manufacturing</t>
  </si>
  <si>
    <t>Elimination</t>
  </si>
  <si>
    <t>Investment Holding</t>
  </si>
  <si>
    <t>Group</t>
  </si>
  <si>
    <t>Results</t>
  </si>
  <si>
    <t>Deferred tax expense</t>
  </si>
  <si>
    <t xml:space="preserve"> Current year</t>
  </si>
  <si>
    <t>Provision for taxation</t>
  </si>
  <si>
    <t>On 10 April 2009, the Company declared an interim tax-exempt dividend of 3% or 0.3 sen per ordinary share of RM0.10 in respect of the financial year ended 31 December 2008.   The said dividend was paid on 8 May 2009.</t>
  </si>
  <si>
    <t>This is prepared based on the consolidated results of the Group for the financial period ended 31 March 2009 and is to be read in conjunction with the Notes to the Interim Financial Report and the Group's audited financial statements for the financial year ended 31 December 2008.</t>
  </si>
  <si>
    <t>Other income</t>
  </si>
  <si>
    <t>Other expenses</t>
  </si>
  <si>
    <t>Income tax expense</t>
  </si>
  <si>
    <t>Attributable to:</t>
  </si>
  <si>
    <t>Equity holders of the Company</t>
  </si>
  <si>
    <t>Net assets per share as at 31 March 2009 is arrived at based on the Group's Net Assets of RM86.28 million over the number of ordinary shares in issue of 604,056,600 shares of RM0.10 each.  Net Assets per share as at 31 December 2008 was arrived at based on the Group's Net Assets of RM83.39 million over the number of ordinary shares in issue of 604,056,600 shares of RM0.10 each.</t>
  </si>
  <si>
    <t>&lt;--------------------------------------Non-distributable--------------------------------&gt;</t>
  </si>
  <si>
    <t>&lt;-Distributable-&gt;</t>
  </si>
  <si>
    <t>CASHFLOWS FOR INVESTING ACTIVITIES</t>
  </si>
  <si>
    <t>CASHFLOWS FROM/(FOR) FINANCING ACTIVITIES</t>
  </si>
  <si>
    <t>There were no changes in estimates of amounts reported in prior interim period or financial year which have a material effect in the current quarter under review.</t>
  </si>
  <si>
    <t>There were no material events subsequent to the end of this quarter that have not been reflected in the financial statements for the current quarter under review.</t>
  </si>
  <si>
    <t>There were no changes in the composition of the Group during the current quarter under review.</t>
  </si>
  <si>
    <t>Acquisition of plant and machinery for colour toner line</t>
  </si>
  <si>
    <t>There was no significant related party transaction for the current quarter under review.</t>
  </si>
  <si>
    <t>Fixed deposits with a licensed bank</t>
  </si>
  <si>
    <t>However the profit before tax increased by RM3.56 million or more than 2 folds to RM2.02 million as compared to loss before tax of  RM1.54 million in the preceding quarter mainly due to appreciation of US Dollar against Malaysian Ringgit, and lower loss on USD forward currency and option contracts.</t>
  </si>
  <si>
    <t>However, the Group results for the second quarter of 2009 is expected to improve due to commencement of production in China and the final unwinding of USD forward currency and option contracts in April 2009.</t>
  </si>
  <si>
    <t xml:space="preserve"> Under provision in prior years</t>
  </si>
  <si>
    <t>The deferred tax liabilities arose from realisation of unrealised foreign exchanges losses as at 31 December 2008. The effective tax rate for the current quarter is lower than the statutory tax rate principally due to the tax savings arising from the investment allowances available.</t>
  </si>
  <si>
    <t>Profit/(Loss) on sale of unquoted investments and/or properties</t>
  </si>
  <si>
    <t>There were no sale of unquoted investments and/or properties during the current quarter under review.</t>
  </si>
  <si>
    <t>Secured:</t>
  </si>
  <si>
    <t>The Board of Directors do not recommend the payment of any dividend for the current quarter under review.</t>
  </si>
  <si>
    <t>(a) Basic earnings per share</t>
  </si>
  <si>
    <t>Profit attributable to ordinary equity holders of the Company (RM'000)</t>
  </si>
  <si>
    <t>(b) Dilluted earnings per share</t>
  </si>
  <si>
    <t>Weighted average number of ordinary shares in issue ('000)</t>
  </si>
  <si>
    <t>would be anti-dilutive.</t>
  </si>
  <si>
    <t>Not applicable as the assumed conversion form the exercise of the share options under the Employees' Share Option Scheme</t>
  </si>
  <si>
    <t>Profit after taxation / Total income recognised for the period</t>
  </si>
  <si>
    <t>Changes in contingent liabilities or contingent assets</t>
  </si>
  <si>
    <t>The Directors are of the opinion that there were no changes in contingent liabilities or contingent assets since the last annual balance sheet date which, upon crystallisation would have a material impact on the financial position and business of the Group as at  13 May 2009  (the latest practicable date which is not earlier than 7 days from the date of issue of this financial results).</t>
  </si>
  <si>
    <t>Malaysia</t>
  </si>
  <si>
    <t>China</t>
  </si>
  <si>
    <t>USA</t>
  </si>
  <si>
    <t>The preceding year annual audited financial statements for the financial year ended 31 December 2008 were not subjected to any audit qualification.</t>
  </si>
  <si>
    <t>Short term investment</t>
  </si>
  <si>
    <t>AND CASH EQUIVALENTS</t>
  </si>
  <si>
    <t xml:space="preserve">NET INCREASE/(DECREASE) IN CASH </t>
  </si>
  <si>
    <t>The Board expects the second quarter of 2009 to remain challenging for the Group in view of global economic slowdown.   The Group will continue with its ongoing efforts to increase sales especially from US operations and enhance productivity of the Group.</t>
  </si>
  <si>
    <t>The Group recorded a revenue of RM15.79 million for the current quarter under review against RM16.07 in the preceding quarter ended 31 December 2008, a decrease of RM0.28 million or 1.75% despite the increase in sales volume.  This was mainly due to decrease in average selling price.</t>
  </si>
  <si>
    <t xml:space="preserve">Despite the decrease in revenue, the profit before taxation for the Group increased marginally by RM0.02 million or 0.9% to RM2.02 million as compared to RM2.00 million in the corresponding quarter ended 31 March 2008.  The Group's results for the first quarter of 2009 continued to be impacted by the factory overheads of Suzhou factory amounting to RM0.479 million  being charged to income statement due to the temporary cessation of production for relocation, loss of US operations of RM0.258 million and an increase in loss on USD forward and currency option contracts amounting to RM0.560million as </t>
  </si>
  <si>
    <t>compared to quarter ended 31 March 2008. However, due to the appreciation of US Dollar against Malaysian Ringgit for the current quarter under review, the Group reported a foreign exchange gain of RM0.668 million as compared to foreign exchange loss of RM0.205 million in the corresponding quarter ended 31 March 2008.   Besides, for the corresponding quarter ended 31 March 2008, the Group incurred an one-off expense amounting to RM1.04 million for the proposed acquisition of an imaging supplies business in Europe which was subsequently aborted. No such expense was incurred for the current quarter ended 31 March 2009.</t>
  </si>
  <si>
    <t>EQUITY</t>
  </si>
  <si>
    <t>TOTAL EQUITY</t>
  </si>
  <si>
    <t>Net assets per ordinary share (RM)</t>
  </si>
  <si>
    <t>Other investment</t>
  </si>
  <si>
    <t>For the current quarter ended 31 March 2009, the Group recorded a revenue of RM15.79 million against RM17.22 million in the corresponding quarter ended 31 March 2008, a decrease of RM1.43 million or 8.3% mainly due to decrease in sales volume of black toner.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</si>
</sst>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_);_(* \(#,##0.000\);_(* &quot;-&quot;??_);_(@_)"/>
    <numFmt numFmtId="172" formatCode="_(* #,##0.0_);_(* \(#,##0.0\);_(* &quot;-&quot;??_);_(@_)"/>
    <numFmt numFmtId="173" formatCode="_(* #,##0.0000_);_(* \(#,##0.0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_-* #,##0_-;\-* #,##0_-;_-* &quot;-&quot;??_-;_-@_-"/>
    <numFmt numFmtId="180" formatCode="_(* #,##0.00000_);_(* \(#,##0.00000\);_(* &quot;-&quot;??_);_(@_)"/>
    <numFmt numFmtId="181" formatCode="0.000%"/>
    <numFmt numFmtId="182" formatCode="_(* #,##0.000000_);_(* \(#,##0.000000\);_(* &quot;-&quot;??_);_(@_)"/>
  </numFmts>
  <fonts count="14">
    <font>
      <sz val="10"/>
      <name val="Arial"/>
      <family val="0"/>
    </font>
    <font>
      <sz val="10"/>
      <name val="Times New Roman"/>
      <family val="1"/>
    </font>
    <font>
      <b/>
      <sz val="12"/>
      <name val="Times New Roman"/>
      <family val="1"/>
    </font>
    <font>
      <b/>
      <sz val="10"/>
      <name val="Times New Roman"/>
      <family val="1"/>
    </font>
    <font>
      <b/>
      <u val="single"/>
      <sz val="10"/>
      <name val="Times New Roman"/>
      <family val="1"/>
    </font>
    <font>
      <u val="single"/>
      <sz val="10"/>
      <name val="Times New Roman"/>
      <family val="1"/>
    </font>
    <font>
      <i/>
      <sz val="10"/>
      <name val="Times New Roman"/>
      <family val="1"/>
    </font>
    <font>
      <sz val="8"/>
      <name val="Arial"/>
      <family val="0"/>
    </font>
    <font>
      <sz val="10"/>
      <color indexed="10"/>
      <name val="Times New Roman"/>
      <family val="1"/>
    </font>
    <font>
      <b/>
      <sz val="10"/>
      <color indexed="10"/>
      <name val="Times New Roman"/>
      <family val="1"/>
    </font>
    <font>
      <sz val="10"/>
      <color indexed="8"/>
      <name val="Times New Roman"/>
      <family val="1"/>
    </font>
    <font>
      <u val="single"/>
      <sz val="8"/>
      <color indexed="12"/>
      <name val="Arial"/>
      <family val="0"/>
    </font>
    <font>
      <u val="single"/>
      <sz val="8"/>
      <color indexed="36"/>
      <name val="Arial"/>
      <family val="0"/>
    </font>
    <font>
      <sz val="11"/>
      <name val="Tms Rmn"/>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37" fontId="13" fillId="0" borderId="0">
      <alignment/>
      <protection/>
    </xf>
    <xf numFmtId="37" fontId="13" fillId="0" borderId="0">
      <alignment/>
      <protection/>
    </xf>
    <xf numFmtId="9" fontId="0" fillId="0" borderId="0" applyFont="0" applyFill="0" applyBorder="0" applyAlignment="0" applyProtection="0"/>
  </cellStyleXfs>
  <cellXfs count="162">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43" fontId="1" fillId="0" borderId="0" xfId="15" applyFont="1" applyAlignment="1">
      <alignment horizontal="right" vertical="top"/>
    </xf>
    <xf numFmtId="43" fontId="3" fillId="0" borderId="0" xfId="15" applyFont="1" applyAlignment="1">
      <alignment horizontal="right" vertical="top"/>
    </xf>
    <xf numFmtId="43" fontId="3" fillId="0" borderId="0" xfId="15" applyFont="1" applyAlignment="1" quotePrefix="1">
      <alignment horizontal="right" vertical="top"/>
    </xf>
    <xf numFmtId="170" fontId="1" fillId="0" borderId="0" xfId="15" applyNumberFormat="1" applyFont="1" applyAlignment="1">
      <alignment vertical="top"/>
    </xf>
    <xf numFmtId="170" fontId="1" fillId="0" borderId="0" xfId="15" applyNumberFormat="1" applyFont="1" applyFill="1" applyAlignment="1">
      <alignment vertical="top"/>
    </xf>
    <xf numFmtId="0" fontId="1" fillId="0" borderId="0" xfId="0" applyFont="1" applyFill="1" applyAlignment="1">
      <alignment vertical="top"/>
    </xf>
    <xf numFmtId="170" fontId="1" fillId="0" borderId="1" xfId="15" applyNumberFormat="1" applyFont="1" applyFill="1" applyBorder="1" applyAlignment="1">
      <alignment vertical="top"/>
    </xf>
    <xf numFmtId="170" fontId="1" fillId="0" borderId="0" xfId="15" applyNumberFormat="1" applyFont="1" applyFill="1" applyBorder="1" applyAlignment="1">
      <alignment vertical="top"/>
    </xf>
    <xf numFmtId="0" fontId="1" fillId="0" borderId="0" xfId="0" applyFont="1" applyFill="1" applyBorder="1" applyAlignment="1">
      <alignment vertical="top"/>
    </xf>
    <xf numFmtId="170" fontId="1" fillId="0" borderId="1" xfId="15" applyNumberFormat="1" applyFont="1" applyBorder="1" applyAlignment="1">
      <alignment vertical="top"/>
    </xf>
    <xf numFmtId="170" fontId="1" fillId="0" borderId="2" xfId="15" applyNumberFormat="1" applyFont="1" applyBorder="1" applyAlignment="1">
      <alignment vertical="top"/>
    </xf>
    <xf numFmtId="43" fontId="1" fillId="0" borderId="0" xfId="15" applyFont="1" applyAlignment="1">
      <alignment vertical="top"/>
    </xf>
    <xf numFmtId="43" fontId="1" fillId="0" borderId="0" xfId="15" applyFont="1" applyBorder="1" applyAlignment="1">
      <alignment horizontal="right" vertical="top"/>
    </xf>
    <xf numFmtId="43" fontId="1" fillId="0" borderId="3" xfId="15" applyFont="1" applyBorder="1" applyAlignment="1">
      <alignment horizontal="right" vertical="top"/>
    </xf>
    <xf numFmtId="0" fontId="1" fillId="0" borderId="0" xfId="0" applyFont="1" applyAlignment="1">
      <alignment horizontal="justify" vertical="top"/>
    </xf>
    <xf numFmtId="44" fontId="3" fillId="0" borderId="0" xfId="0" applyNumberFormat="1" applyFont="1" applyAlignment="1">
      <alignment horizontal="right" vertical="top"/>
    </xf>
    <xf numFmtId="43" fontId="3" fillId="0" borderId="0" xfId="0" applyNumberFormat="1" applyFont="1" applyAlignment="1">
      <alignment horizontal="right" vertical="top"/>
    </xf>
    <xf numFmtId="43" fontId="3" fillId="0" borderId="0" xfId="15" applyNumberFormat="1" applyFont="1" applyAlignment="1" quotePrefix="1">
      <alignment horizontal="right" vertical="top"/>
    </xf>
    <xf numFmtId="170" fontId="1" fillId="0" borderId="0" xfId="15" applyNumberFormat="1" applyFont="1" applyBorder="1" applyAlignment="1">
      <alignment vertical="top"/>
    </xf>
    <xf numFmtId="170" fontId="1" fillId="0" borderId="0" xfId="15" applyNumberFormat="1" applyFont="1" applyBorder="1" applyAlignment="1">
      <alignment horizontal="right" vertical="top"/>
    </xf>
    <xf numFmtId="0" fontId="1" fillId="0" borderId="0" xfId="0" applyFont="1" applyAlignment="1" quotePrefix="1">
      <alignment vertical="top"/>
    </xf>
    <xf numFmtId="170" fontId="3" fillId="0" borderId="0" xfId="15" applyNumberFormat="1" applyFont="1" applyBorder="1" applyAlignment="1" quotePrefix="1">
      <alignment horizontal="right" vertical="top"/>
    </xf>
    <xf numFmtId="0" fontId="4" fillId="0" borderId="0" xfId="0" applyFont="1" applyAlignment="1">
      <alignment vertical="top"/>
    </xf>
    <xf numFmtId="0" fontId="3" fillId="0" borderId="0" xfId="0" applyFont="1" applyBorder="1" applyAlignment="1">
      <alignment vertical="top"/>
    </xf>
    <xf numFmtId="0" fontId="1" fillId="0" borderId="0" xfId="0" applyFont="1" applyBorder="1" applyAlignment="1">
      <alignment vertical="top"/>
    </xf>
    <xf numFmtId="0" fontId="1" fillId="0" borderId="0" xfId="0" applyFont="1" applyFill="1" applyAlignment="1">
      <alignment vertical="top" wrapText="1"/>
    </xf>
    <xf numFmtId="43" fontId="3" fillId="0" borderId="0" xfId="15" applyFont="1" applyBorder="1" applyAlignment="1" quotePrefix="1">
      <alignment horizontal="right" vertical="top"/>
    </xf>
    <xf numFmtId="170" fontId="1" fillId="0" borderId="1" xfId="15" applyNumberFormat="1" applyFont="1" applyFill="1" applyBorder="1" applyAlignment="1" quotePrefix="1">
      <alignment horizontal="right" vertical="top"/>
    </xf>
    <xf numFmtId="170" fontId="1" fillId="0" borderId="4" xfId="15" applyNumberFormat="1" applyFont="1" applyFill="1" applyBorder="1" applyAlignment="1">
      <alignment vertical="top"/>
    </xf>
    <xf numFmtId="170" fontId="1" fillId="0" borderId="0" xfId="15" applyNumberFormat="1" applyFont="1" applyFill="1" applyBorder="1" applyAlignment="1">
      <alignment horizontal="right" vertical="top"/>
    </xf>
    <xf numFmtId="170" fontId="1" fillId="0" borderId="3" xfId="15" applyNumberFormat="1" applyFont="1" applyFill="1" applyBorder="1" applyAlignment="1">
      <alignment vertical="top"/>
    </xf>
    <xf numFmtId="43" fontId="3" fillId="0" borderId="0" xfId="15" applyFont="1" applyBorder="1" applyAlignment="1">
      <alignment horizontal="right" vertical="top"/>
    </xf>
    <xf numFmtId="0" fontId="1" fillId="0" borderId="0" xfId="0" applyFont="1" applyBorder="1" applyAlignment="1">
      <alignment horizontal="justify" vertical="top"/>
    </xf>
    <xf numFmtId="170" fontId="3" fillId="0" borderId="1" xfId="15" applyNumberFormat="1" applyFont="1" applyBorder="1" applyAlignment="1">
      <alignment horizontal="right" vertical="top"/>
    </xf>
    <xf numFmtId="43" fontId="1" fillId="0" borderId="0" xfId="0" applyNumberFormat="1" applyFont="1" applyBorder="1" applyAlignment="1">
      <alignment vertical="top"/>
    </xf>
    <xf numFmtId="0" fontId="5" fillId="0" borderId="0" xfId="0" applyFont="1" applyBorder="1" applyAlignment="1">
      <alignment vertical="top"/>
    </xf>
    <xf numFmtId="0" fontId="5" fillId="0" borderId="0" xfId="0" applyFont="1" applyAlignment="1">
      <alignment vertical="top"/>
    </xf>
    <xf numFmtId="41" fontId="1" fillId="0" borderId="0" xfId="0" applyNumberFormat="1" applyFont="1" applyFill="1" applyBorder="1" applyAlignment="1">
      <alignment horizontal="right" vertical="top" wrapText="1"/>
    </xf>
    <xf numFmtId="0" fontId="1" fillId="0" borderId="0" xfId="0" applyFont="1" applyFill="1" applyAlignment="1">
      <alignment horizontal="justify" vertical="top"/>
    </xf>
    <xf numFmtId="0" fontId="3" fillId="0" borderId="0" xfId="0" applyFont="1" applyFill="1" applyBorder="1" applyAlignment="1">
      <alignment vertical="top"/>
    </xf>
    <xf numFmtId="0" fontId="1" fillId="0" borderId="0" xfId="0" applyFont="1" applyAlignment="1">
      <alignment vertical="top" wrapText="1"/>
    </xf>
    <xf numFmtId="170" fontId="3" fillId="0" borderId="0" xfId="15" applyNumberFormat="1" applyFont="1" applyFill="1" applyAlignment="1" quotePrefix="1">
      <alignment horizontal="right" vertical="top"/>
    </xf>
    <xf numFmtId="0" fontId="3" fillId="0" borderId="0" xfId="0" applyFont="1" applyFill="1" applyAlignment="1">
      <alignment vertical="top"/>
    </xf>
    <xf numFmtId="170" fontId="3" fillId="0" borderId="0" xfId="15" applyNumberFormat="1" applyFont="1" applyFill="1" applyBorder="1" applyAlignment="1">
      <alignment horizontal="right" vertical="top"/>
    </xf>
    <xf numFmtId="170" fontId="3" fillId="0" borderId="0" xfId="15" applyNumberFormat="1" applyFont="1" applyAlignment="1">
      <alignment horizontal="right" vertical="top"/>
    </xf>
    <xf numFmtId="170" fontId="1" fillId="0" borderId="0" xfId="15" applyNumberFormat="1" applyFont="1" applyAlignment="1">
      <alignment horizontal="justify" vertical="top"/>
    </xf>
    <xf numFmtId="0" fontId="6" fillId="0" borderId="0" xfId="0" applyFont="1" applyAlignment="1">
      <alignment vertical="top"/>
    </xf>
    <xf numFmtId="41" fontId="1" fillId="0" borderId="0" xfId="0" applyNumberFormat="1" applyFont="1" applyFill="1" applyAlignment="1">
      <alignment vertical="top"/>
    </xf>
    <xf numFmtId="0" fontId="3" fillId="0" borderId="0" xfId="0" applyFont="1" applyAlignment="1">
      <alignment horizontal="center" vertical="top"/>
    </xf>
    <xf numFmtId="170" fontId="0" fillId="0" borderId="0" xfId="0" applyNumberFormat="1" applyAlignment="1">
      <alignment/>
    </xf>
    <xf numFmtId="0" fontId="8" fillId="0" borderId="0" xfId="0" applyFont="1" applyAlignment="1">
      <alignment horizontal="justify" vertical="top"/>
    </xf>
    <xf numFmtId="0" fontId="8" fillId="0" borderId="0" xfId="0" applyFont="1" applyAlignment="1">
      <alignment vertical="top"/>
    </xf>
    <xf numFmtId="0" fontId="8" fillId="0" borderId="0" xfId="0" applyFont="1" applyBorder="1" applyAlignment="1">
      <alignment vertical="top"/>
    </xf>
    <xf numFmtId="0" fontId="8" fillId="0" borderId="0" xfId="0" applyFont="1" applyBorder="1" applyAlignment="1">
      <alignment horizontal="justify" vertical="top"/>
    </xf>
    <xf numFmtId="170" fontId="8" fillId="0" borderId="0" xfId="15" applyNumberFormat="1" applyFont="1" applyBorder="1" applyAlignment="1">
      <alignment vertical="top"/>
    </xf>
    <xf numFmtId="170" fontId="9" fillId="0" borderId="0" xfId="15" applyNumberFormat="1" applyFont="1" applyBorder="1" applyAlignment="1" quotePrefix="1">
      <alignment horizontal="right" vertical="top"/>
    </xf>
    <xf numFmtId="0" fontId="8" fillId="0" borderId="0" xfId="0" applyFont="1" applyFill="1" applyAlignment="1">
      <alignment vertical="top"/>
    </xf>
    <xf numFmtId="0" fontId="1" fillId="0" borderId="0" xfId="0" applyFont="1" applyBorder="1" applyAlignment="1">
      <alignment horizontal="center" vertical="top"/>
    </xf>
    <xf numFmtId="43" fontId="1" fillId="0" borderId="0" xfId="15" applyFont="1" applyFill="1" applyBorder="1" applyAlignment="1">
      <alignment horizontal="right" vertical="top"/>
    </xf>
    <xf numFmtId="170" fontId="3" fillId="0" borderId="0" xfId="15" applyNumberFormat="1" applyFont="1" applyFill="1" applyBorder="1" applyAlignment="1" quotePrefix="1">
      <alignment horizontal="right" vertical="top"/>
    </xf>
    <xf numFmtId="0" fontId="1" fillId="0" borderId="0" xfId="0" applyFont="1" applyAlignment="1">
      <alignment horizontal="left" vertical="justify" wrapText="1"/>
    </xf>
    <xf numFmtId="9" fontId="0" fillId="0" borderId="0" xfId="24" applyAlignment="1">
      <alignment/>
    </xf>
    <xf numFmtId="0" fontId="1" fillId="0" borderId="0" xfId="0" applyFont="1" applyAlignment="1">
      <alignment/>
    </xf>
    <xf numFmtId="37" fontId="3" fillId="0" borderId="0" xfId="23" applyFont="1" applyBorder="1" applyAlignment="1">
      <alignment vertical="center"/>
      <protection/>
    </xf>
    <xf numFmtId="0" fontId="1" fillId="0" borderId="0" xfId="0" applyFont="1" applyAlignment="1">
      <alignment vertical="justify"/>
    </xf>
    <xf numFmtId="37" fontId="3" fillId="0" borderId="0" xfId="22" applyFont="1" applyAlignment="1">
      <alignment vertical="center"/>
      <protection/>
    </xf>
    <xf numFmtId="170" fontId="3" fillId="0" borderId="0" xfId="15" applyNumberFormat="1" applyFont="1" applyAlignment="1">
      <alignment horizontal="center" vertical="center"/>
    </xf>
    <xf numFmtId="170" fontId="3" fillId="0" borderId="0" xfId="15" applyNumberFormat="1" applyFont="1" applyFill="1" applyAlignment="1">
      <alignment horizontal="center" vertical="center"/>
    </xf>
    <xf numFmtId="170" fontId="3" fillId="0" borderId="0" xfId="15" applyNumberFormat="1" applyFont="1" applyAlignment="1" quotePrefix="1">
      <alignment horizontal="center" vertical="center"/>
    </xf>
    <xf numFmtId="37" fontId="3" fillId="0" borderId="0" xfId="22" applyFont="1" applyBorder="1" applyAlignment="1">
      <alignment vertical="center"/>
      <protection/>
    </xf>
    <xf numFmtId="170" fontId="3" fillId="0" borderId="0" xfId="15" applyNumberFormat="1" applyFont="1" applyBorder="1" applyAlignment="1">
      <alignment horizontal="center" vertical="center"/>
    </xf>
    <xf numFmtId="170" fontId="1" fillId="0" borderId="0" xfId="17" applyNumberFormat="1" applyFont="1" applyBorder="1" applyAlignment="1">
      <alignment vertical="center"/>
    </xf>
    <xf numFmtId="0" fontId="1" fillId="0" borderId="0" xfId="0" applyNumberFormat="1" applyFont="1" applyFill="1" applyAlignment="1">
      <alignment horizontal="justify" vertical="top"/>
    </xf>
    <xf numFmtId="170" fontId="1" fillId="0" borderId="0" xfId="0" applyNumberFormat="1" applyFont="1" applyAlignment="1">
      <alignment/>
    </xf>
    <xf numFmtId="43" fontId="0" fillId="0" borderId="0" xfId="15" applyAlignment="1">
      <alignment/>
    </xf>
    <xf numFmtId="170" fontId="1" fillId="0" borderId="0" xfId="15" applyNumberFormat="1" applyFont="1" applyFill="1" applyBorder="1" applyAlignment="1" quotePrefix="1">
      <alignment horizontal="right" vertical="top"/>
    </xf>
    <xf numFmtId="170" fontId="1" fillId="0" borderId="2" xfId="15" applyNumberFormat="1" applyFont="1" applyFill="1" applyBorder="1" applyAlignment="1">
      <alignment vertical="top"/>
    </xf>
    <xf numFmtId="43" fontId="1" fillId="0" borderId="0" xfId="15" applyFont="1" applyFill="1" applyBorder="1" applyAlignment="1">
      <alignment vertical="top"/>
    </xf>
    <xf numFmtId="43" fontId="1" fillId="0" borderId="3" xfId="15" applyFont="1" applyFill="1" applyBorder="1" applyAlignment="1">
      <alignment horizontal="right" vertical="top"/>
    </xf>
    <xf numFmtId="170" fontId="1" fillId="0" borderId="3" xfId="15" applyNumberFormat="1" applyFont="1" applyFill="1" applyBorder="1" applyAlignment="1">
      <alignment horizontal="right" vertical="top"/>
    </xf>
    <xf numFmtId="37" fontId="1" fillId="0" borderId="0" xfId="22" applyFont="1" applyFill="1" applyBorder="1" applyAlignment="1">
      <alignment vertical="center"/>
      <protection/>
    </xf>
    <xf numFmtId="170" fontId="1" fillId="0" borderId="0" xfId="17" applyNumberFormat="1" applyFont="1" applyFill="1" applyBorder="1" applyAlignment="1">
      <alignment vertical="center"/>
    </xf>
    <xf numFmtId="0" fontId="1" fillId="0" borderId="0" xfId="0" applyFont="1" applyFill="1" applyAlignment="1">
      <alignment/>
    </xf>
    <xf numFmtId="37" fontId="1" fillId="0" borderId="0" xfId="22" applyFont="1" applyFill="1" applyAlignment="1">
      <alignment vertical="center"/>
      <protection/>
    </xf>
    <xf numFmtId="170" fontId="1" fillId="0" borderId="0" xfId="22" applyNumberFormat="1" applyFont="1" applyFill="1" applyBorder="1" applyAlignment="1">
      <alignment horizontal="center" vertical="center"/>
      <protection/>
    </xf>
    <xf numFmtId="170" fontId="1" fillId="0" borderId="1" xfId="22" applyNumberFormat="1" applyFont="1" applyFill="1" applyBorder="1" applyAlignment="1">
      <alignment horizontal="center" vertical="center"/>
      <protection/>
    </xf>
    <xf numFmtId="170" fontId="1" fillId="0" borderId="1" xfId="17" applyNumberFormat="1" applyFont="1" applyFill="1" applyBorder="1" applyAlignment="1">
      <alignment vertical="center"/>
    </xf>
    <xf numFmtId="170" fontId="1" fillId="0" borderId="0" xfId="0" applyNumberFormat="1" applyFont="1" applyFill="1" applyAlignment="1">
      <alignment/>
    </xf>
    <xf numFmtId="37" fontId="1" fillId="0" borderId="0" xfId="22" applyFont="1" applyFill="1" applyBorder="1" applyAlignment="1">
      <alignment horizontal="left" vertical="center"/>
      <protection/>
    </xf>
    <xf numFmtId="170" fontId="1" fillId="0" borderId="5" xfId="0" applyNumberFormat="1" applyFont="1" applyFill="1" applyBorder="1" applyAlignment="1">
      <alignment/>
    </xf>
    <xf numFmtId="170" fontId="1" fillId="0" borderId="0" xfId="0" applyNumberFormat="1" applyFont="1" applyFill="1" applyAlignment="1">
      <alignment vertical="top"/>
    </xf>
    <xf numFmtId="170" fontId="1" fillId="0" borderId="0" xfId="0" applyNumberFormat="1" applyFont="1" applyFill="1" applyAlignment="1">
      <alignment horizontal="right" vertical="top"/>
    </xf>
    <xf numFmtId="43" fontId="1" fillId="0" borderId="0" xfId="15" applyFont="1" applyFill="1" applyAlignment="1">
      <alignment vertical="top"/>
    </xf>
    <xf numFmtId="170" fontId="1" fillId="0" borderId="0" xfId="15" applyNumberFormat="1" applyFont="1" applyFill="1" applyBorder="1" applyAlignment="1">
      <alignment vertical="top" wrapText="1"/>
    </xf>
    <xf numFmtId="41" fontId="1" fillId="0" borderId="0" xfId="0" applyNumberFormat="1" applyFont="1" applyFill="1" applyBorder="1" applyAlignment="1">
      <alignment vertical="top" wrapText="1"/>
    </xf>
    <xf numFmtId="170" fontId="1" fillId="0" borderId="3" xfId="0" applyNumberFormat="1" applyFont="1" applyFill="1" applyBorder="1" applyAlignment="1">
      <alignment vertical="top"/>
    </xf>
    <xf numFmtId="170" fontId="1" fillId="0" borderId="0" xfId="15" applyNumberFormat="1" applyFont="1" applyFill="1" applyAlignment="1">
      <alignment horizontal="right" vertical="top"/>
    </xf>
    <xf numFmtId="170" fontId="1" fillId="0" borderId="2" xfId="15" applyNumberFormat="1" applyFont="1" applyFill="1" applyBorder="1" applyAlignment="1">
      <alignment horizontal="justify" vertical="top"/>
    </xf>
    <xf numFmtId="41" fontId="1" fillId="0" borderId="2" xfId="0" applyNumberFormat="1" applyFont="1" applyFill="1" applyBorder="1" applyAlignment="1">
      <alignment vertical="top"/>
    </xf>
    <xf numFmtId="43" fontId="1" fillId="0" borderId="3" xfId="15" applyFont="1" applyFill="1" applyBorder="1" applyAlignment="1">
      <alignment vertical="top"/>
    </xf>
    <xf numFmtId="0" fontId="1" fillId="0" borderId="0" xfId="0" applyFont="1" applyFill="1" applyBorder="1" applyAlignment="1">
      <alignment vertical="top" wrapText="1"/>
    </xf>
    <xf numFmtId="37" fontId="1" fillId="0" borderId="0" xfId="22" applyFont="1" applyFill="1" applyAlignment="1">
      <alignment horizontal="left" vertical="center"/>
      <protection/>
    </xf>
    <xf numFmtId="170" fontId="1" fillId="0" borderId="0" xfId="0" applyNumberFormat="1" applyFont="1" applyFill="1" applyBorder="1" applyAlignment="1">
      <alignment/>
    </xf>
    <xf numFmtId="170" fontId="1" fillId="0" borderId="5" xfId="0" applyNumberFormat="1" applyFont="1" applyBorder="1" applyAlignment="1">
      <alignment vertical="top"/>
    </xf>
    <xf numFmtId="170" fontId="1" fillId="0" borderId="6" xfId="15" applyNumberFormat="1" applyFont="1" applyFill="1" applyBorder="1" applyAlignment="1">
      <alignment vertical="top" wrapText="1"/>
    </xf>
    <xf numFmtId="180" fontId="1" fillId="0" borderId="0" xfId="15" applyNumberFormat="1" applyFont="1" applyFill="1" applyAlignment="1">
      <alignment vertical="top"/>
    </xf>
    <xf numFmtId="0" fontId="8" fillId="0" borderId="0" xfId="0" applyFont="1" applyFill="1" applyAlignment="1">
      <alignment vertical="top" wrapText="1"/>
    </xf>
    <xf numFmtId="0" fontId="8" fillId="0" borderId="0" xfId="0" applyFont="1" applyAlignment="1">
      <alignment/>
    </xf>
    <xf numFmtId="170" fontId="3" fillId="0" borderId="0" xfId="15" applyNumberFormat="1" applyFont="1" applyBorder="1" applyAlignment="1">
      <alignment horizontal="right" vertical="center"/>
    </xf>
    <xf numFmtId="0" fontId="3" fillId="0" borderId="0" xfId="0" applyFont="1" applyBorder="1" applyAlignment="1">
      <alignment vertical="center"/>
    </xf>
    <xf numFmtId="0" fontId="3" fillId="0" borderId="0" xfId="0" applyFont="1" applyAlignment="1">
      <alignment horizontal="right" vertical="center" wrapText="1"/>
    </xf>
    <xf numFmtId="0" fontId="3" fillId="0" borderId="0" xfId="0" applyFont="1" applyBorder="1" applyAlignment="1">
      <alignment horizontal="right" vertical="center"/>
    </xf>
    <xf numFmtId="43" fontId="1" fillId="0" borderId="0" xfId="15" applyFont="1" applyBorder="1" applyAlignment="1">
      <alignment vertical="top"/>
    </xf>
    <xf numFmtId="43" fontId="1" fillId="0" borderId="0" xfId="15" applyFont="1" applyAlignment="1">
      <alignment/>
    </xf>
    <xf numFmtId="170" fontId="1" fillId="0" borderId="0" xfId="15" applyNumberFormat="1" applyFont="1" applyAlignment="1">
      <alignment/>
    </xf>
    <xf numFmtId="170" fontId="1" fillId="0" borderId="5" xfId="15" applyNumberFormat="1" applyFont="1" applyFill="1" applyBorder="1" applyAlignment="1" quotePrefix="1">
      <alignment horizontal="right" vertical="top"/>
    </xf>
    <xf numFmtId="170" fontId="1" fillId="0" borderId="5" xfId="0" applyNumberFormat="1" applyFont="1" applyBorder="1" applyAlignment="1">
      <alignment/>
    </xf>
    <xf numFmtId="170" fontId="1" fillId="0" borderId="1" xfId="15" applyNumberFormat="1" applyFont="1" applyFill="1" applyBorder="1" applyAlignment="1">
      <alignment vertical="top" wrapText="1"/>
    </xf>
    <xf numFmtId="170" fontId="1" fillId="0" borderId="5" xfId="15" applyNumberFormat="1" applyFont="1" applyBorder="1" applyAlignment="1">
      <alignment vertical="top"/>
    </xf>
    <xf numFmtId="10" fontId="0" fillId="0" borderId="0" xfId="24" applyNumberFormat="1" applyAlignment="1">
      <alignment/>
    </xf>
    <xf numFmtId="9" fontId="1" fillId="0" borderId="0" xfId="24" applyFont="1" applyFill="1" applyAlignment="1">
      <alignment vertical="top"/>
    </xf>
    <xf numFmtId="10" fontId="8" fillId="0" borderId="0" xfId="24" applyNumberFormat="1" applyFont="1" applyAlignment="1">
      <alignment/>
    </xf>
    <xf numFmtId="0" fontId="7" fillId="0" borderId="0" xfId="0" applyFont="1" applyAlignment="1">
      <alignment/>
    </xf>
    <xf numFmtId="43" fontId="3" fillId="0" borderId="0" xfId="15" applyFont="1" applyAlignment="1">
      <alignment horizontal="center" vertical="top"/>
    </xf>
    <xf numFmtId="0" fontId="1" fillId="0" borderId="0" xfId="0" applyFont="1" applyBorder="1" applyAlignment="1">
      <alignment/>
    </xf>
    <xf numFmtId="170" fontId="1" fillId="0" borderId="3" xfId="15" applyNumberFormat="1" applyFont="1" applyBorder="1" applyAlignment="1">
      <alignment vertical="top"/>
    </xf>
    <xf numFmtId="43" fontId="1" fillId="0" borderId="3" xfId="15" applyNumberFormat="1" applyFont="1" applyFill="1" applyBorder="1" applyAlignment="1">
      <alignment vertical="top"/>
    </xf>
    <xf numFmtId="43" fontId="1" fillId="0" borderId="0" xfId="15" applyNumberFormat="1" applyFont="1" applyAlignment="1">
      <alignment vertical="top"/>
    </xf>
    <xf numFmtId="37" fontId="1" fillId="0" borderId="0" xfId="22" applyFont="1" applyFill="1" applyAlignment="1">
      <alignment vertical="center" wrapText="1"/>
      <protection/>
    </xf>
    <xf numFmtId="0" fontId="1" fillId="0" borderId="0" xfId="0" applyFont="1" applyAlignment="1">
      <alignment horizontal="center" vertical="top"/>
    </xf>
    <xf numFmtId="170" fontId="3" fillId="0" borderId="0" xfId="15" applyNumberFormat="1" applyFont="1" applyBorder="1" applyAlignment="1">
      <alignment horizontal="right"/>
    </xf>
    <xf numFmtId="170" fontId="9" fillId="0" borderId="0" xfId="15" applyNumberFormat="1" applyFont="1" applyBorder="1" applyAlignment="1">
      <alignment horizontal="right"/>
    </xf>
    <xf numFmtId="170" fontId="8" fillId="0" borderId="0" xfId="15" applyNumberFormat="1" applyFont="1" applyBorder="1" applyAlignment="1">
      <alignment/>
    </xf>
    <xf numFmtId="10" fontId="8" fillId="0" borderId="0" xfId="24" applyNumberFormat="1" applyFont="1" applyBorder="1" applyAlignment="1">
      <alignment/>
    </xf>
    <xf numFmtId="0" fontId="0" fillId="0" borderId="0" xfId="0" applyBorder="1" applyAlignment="1">
      <alignment/>
    </xf>
    <xf numFmtId="43" fontId="8" fillId="0" borderId="0" xfId="15" applyNumberFormat="1" applyFont="1" applyBorder="1" applyAlignment="1">
      <alignment/>
    </xf>
    <xf numFmtId="170" fontId="8" fillId="0" borderId="0" xfId="15" applyNumberFormat="1" applyFont="1" applyBorder="1" applyAlignment="1">
      <alignment horizontal="right"/>
    </xf>
    <xf numFmtId="0" fontId="3" fillId="0" borderId="0" xfId="0" applyFont="1" applyAlignment="1">
      <alignment horizontal="right" vertical="top"/>
    </xf>
    <xf numFmtId="0" fontId="1" fillId="0" borderId="0" xfId="0" applyFont="1" applyAlignment="1">
      <alignment horizontal="center" vertical="top" wrapText="1"/>
    </xf>
    <xf numFmtId="0" fontId="0" fillId="0" borderId="0" xfId="0" applyAlignment="1">
      <alignment horizontal="center"/>
    </xf>
    <xf numFmtId="170" fontId="8" fillId="0" borderId="0" xfId="15" applyNumberFormat="1" applyFont="1" applyAlignment="1">
      <alignment horizontal="justify" vertical="top"/>
    </xf>
    <xf numFmtId="170" fontId="1" fillId="0" borderId="5" xfId="15" applyNumberFormat="1" applyFont="1" applyBorder="1" applyAlignment="1">
      <alignment horizontal="justify" vertical="top"/>
    </xf>
    <xf numFmtId="0" fontId="3" fillId="0" borderId="0" xfId="0" applyFont="1" applyAlignment="1">
      <alignment horizontal="center" vertical="top"/>
    </xf>
    <xf numFmtId="0" fontId="1" fillId="0" borderId="0" xfId="0" applyFont="1" applyAlignment="1">
      <alignment horizontal="justify" vertical="top"/>
    </xf>
    <xf numFmtId="0" fontId="1" fillId="0" borderId="0" xfId="0" applyFont="1" applyAlignment="1">
      <alignment horizontal="left" vertical="justify"/>
    </xf>
    <xf numFmtId="43" fontId="3" fillId="0" borderId="0" xfId="15" applyFont="1" applyAlignment="1">
      <alignment horizontal="center" vertical="top"/>
    </xf>
    <xf numFmtId="0" fontId="1" fillId="0" borderId="0" xfId="0" applyFont="1" applyFill="1" applyAlignment="1">
      <alignment horizontal="justify" vertical="top"/>
    </xf>
    <xf numFmtId="0" fontId="1" fillId="0" borderId="0" xfId="0" applyFont="1" applyBorder="1" applyAlignment="1">
      <alignment horizontal="justify" vertical="top"/>
    </xf>
    <xf numFmtId="0" fontId="1" fillId="0" borderId="0" xfId="0" applyFont="1" applyBorder="1" applyAlignment="1">
      <alignment vertical="top" wrapText="1"/>
    </xf>
    <xf numFmtId="0" fontId="1" fillId="0" borderId="0" xfId="0" applyFont="1" applyFill="1" applyAlignment="1">
      <alignment horizontal="justify" vertical="top" wrapText="1"/>
    </xf>
    <xf numFmtId="0" fontId="3" fillId="0" borderId="0" xfId="0" applyFont="1" applyBorder="1" applyAlignment="1">
      <alignment horizontal="justify" vertical="top"/>
    </xf>
    <xf numFmtId="0" fontId="1" fillId="0" borderId="0" xfId="0" applyFont="1" applyFill="1" applyAlignment="1">
      <alignment vertical="top" wrapText="1"/>
    </xf>
    <xf numFmtId="0" fontId="3" fillId="0" borderId="0" xfId="0" applyFont="1" applyAlignment="1">
      <alignment horizontal="left" wrapText="1"/>
    </xf>
    <xf numFmtId="0" fontId="10" fillId="0" borderId="0" xfId="0" applyFont="1" applyFill="1" applyAlignment="1">
      <alignment horizontal="justify" vertical="top"/>
    </xf>
    <xf numFmtId="0" fontId="1" fillId="0" borderId="0" xfId="0" applyFont="1" applyFill="1" applyAlignment="1">
      <alignment horizontal="justify" vertical="justify" wrapText="1"/>
    </xf>
    <xf numFmtId="0" fontId="1" fillId="0" borderId="0" xfId="0" applyNumberFormat="1" applyFont="1" applyFill="1" applyAlignment="1">
      <alignment horizontal="justify" vertical="top" wrapText="1"/>
    </xf>
    <xf numFmtId="49" fontId="1" fillId="0" borderId="0" xfId="0" applyNumberFormat="1" applyFont="1" applyFill="1" applyAlignment="1">
      <alignment horizontal="left" vertical="top"/>
    </xf>
    <xf numFmtId="0" fontId="1" fillId="0" borderId="0" xfId="0" applyFont="1" applyAlignment="1">
      <alignment wrapText="1"/>
    </xf>
  </cellXfs>
  <cellStyles count="11">
    <cellStyle name="Normal" xfId="0"/>
    <cellStyle name="Comma" xfId="15"/>
    <cellStyle name="Comma [0]" xfId="16"/>
    <cellStyle name="Comma_OSK Capital - 30June2000" xfId="17"/>
    <cellStyle name="Currency" xfId="18"/>
    <cellStyle name="Currency [0]" xfId="19"/>
    <cellStyle name="Followed Hyperlink" xfId="20"/>
    <cellStyle name="Hyperlink" xfId="21"/>
    <cellStyle name="Normal_BS, P&amp;L - Dec 99" xfId="22"/>
    <cellStyle name="Normal_BS, P&amp;L, DPL - Dec 99"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1000125</xdr:colOff>
      <xdr:row>3</xdr:row>
      <xdr:rowOff>28575</xdr:rowOff>
    </xdr:to>
    <xdr:pic>
      <xdr:nvPicPr>
        <xdr:cNvPr id="1" name="Picture 1"/>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1000125</xdr:colOff>
      <xdr:row>3</xdr:row>
      <xdr:rowOff>28575</xdr:rowOff>
    </xdr:to>
    <xdr:pic>
      <xdr:nvPicPr>
        <xdr:cNvPr id="1" name="Picture 1"/>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0</xdr:col>
      <xdr:colOff>1000125</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twoCellAnchor editAs="oneCell">
    <xdr:from>
      <xdr:col>0</xdr:col>
      <xdr:colOff>0</xdr:colOff>
      <xdr:row>0</xdr:row>
      <xdr:rowOff>152400</xdr:rowOff>
    </xdr:from>
    <xdr:to>
      <xdr:col>0</xdr:col>
      <xdr:colOff>1000125</xdr:colOff>
      <xdr:row>3</xdr:row>
      <xdr:rowOff>19050</xdr:rowOff>
    </xdr:to>
    <xdr:pic>
      <xdr:nvPicPr>
        <xdr:cNvPr id="2" name="Picture 2"/>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1</xdr:col>
      <xdr:colOff>933450</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2</xdr:col>
      <xdr:colOff>466725</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8"/>
  <sheetViews>
    <sheetView tabSelected="1" workbookViewId="0" topLeftCell="A1">
      <selection activeCell="D39" sqref="D39"/>
    </sheetView>
  </sheetViews>
  <sheetFormatPr defaultColWidth="9.140625" defaultRowHeight="12.75"/>
  <cols>
    <col min="1" max="1" width="26.57421875" style="0" customWidth="1"/>
    <col min="2" max="2" width="4.57421875" style="143" bestFit="1" customWidth="1"/>
    <col min="3" max="3" width="12.57421875" style="0" customWidth="1"/>
    <col min="4" max="4" width="14.00390625" style="0" bestFit="1" customWidth="1"/>
    <col min="5" max="5" width="6.8515625" style="0" customWidth="1"/>
    <col min="6" max="6" width="12.140625" style="0" customWidth="1"/>
    <col min="7" max="7" width="14.00390625" style="0" bestFit="1" customWidth="1"/>
    <col min="9" max="9" width="12.00390625" style="0" bestFit="1" customWidth="1"/>
  </cols>
  <sheetData>
    <row r="1" spans="1:7" ht="12.75">
      <c r="A1" s="1"/>
      <c r="B1" s="133"/>
      <c r="C1" s="1"/>
      <c r="D1" s="1"/>
      <c r="E1" s="1"/>
      <c r="F1" s="1"/>
      <c r="G1" s="1"/>
    </row>
    <row r="2" spans="1:7" ht="12.75">
      <c r="A2" s="1"/>
      <c r="B2" s="133"/>
      <c r="C2" s="1"/>
      <c r="D2" s="1"/>
      <c r="E2" s="1"/>
      <c r="F2" s="1"/>
      <c r="G2" s="1"/>
    </row>
    <row r="3" spans="1:7" ht="12.75">
      <c r="A3" s="1"/>
      <c r="B3" s="133"/>
      <c r="C3" s="1"/>
      <c r="D3" s="1"/>
      <c r="E3" s="1"/>
      <c r="F3" s="1"/>
      <c r="G3" s="1"/>
    </row>
    <row r="4" spans="1:7" ht="12.75">
      <c r="A4" s="1"/>
      <c r="B4" s="133"/>
      <c r="C4" s="1"/>
      <c r="D4" s="1"/>
      <c r="E4" s="1"/>
      <c r="F4" s="1"/>
      <c r="G4" s="1"/>
    </row>
    <row r="5" spans="1:7" ht="15.75">
      <c r="A5" s="2" t="s">
        <v>1</v>
      </c>
      <c r="B5" s="133"/>
      <c r="C5" s="1"/>
      <c r="D5" s="1"/>
      <c r="E5" s="1"/>
      <c r="F5" s="1"/>
      <c r="G5" s="1"/>
    </row>
    <row r="6" spans="1:7" ht="12.75">
      <c r="A6" s="3"/>
      <c r="B6" s="133"/>
      <c r="C6" s="1"/>
      <c r="D6" s="1"/>
      <c r="E6" s="1"/>
      <c r="F6" s="1"/>
      <c r="G6" s="1"/>
    </row>
    <row r="7" spans="1:7" ht="12.75">
      <c r="A7" s="3" t="s">
        <v>2</v>
      </c>
      <c r="B7" s="133"/>
      <c r="C7" s="1"/>
      <c r="D7" s="1"/>
      <c r="E7" s="1"/>
      <c r="F7" s="1"/>
      <c r="G7" s="1"/>
    </row>
    <row r="8" spans="1:7" ht="12.75">
      <c r="A8" s="3" t="s">
        <v>188</v>
      </c>
      <c r="B8" s="133"/>
      <c r="C8" s="1"/>
      <c r="D8" s="1"/>
      <c r="E8" s="1"/>
      <c r="F8" s="1"/>
      <c r="G8" s="1"/>
    </row>
    <row r="9" spans="1:7" ht="12.75">
      <c r="A9" s="1" t="s">
        <v>3</v>
      </c>
      <c r="B9" s="133"/>
      <c r="C9" s="1"/>
      <c r="D9" s="1"/>
      <c r="E9" s="1"/>
      <c r="F9" s="1"/>
      <c r="G9" s="1"/>
    </row>
    <row r="10" spans="1:7" ht="12.75">
      <c r="A10" s="1"/>
      <c r="B10" s="133"/>
      <c r="C10" s="1"/>
      <c r="D10" s="1"/>
      <c r="E10" s="1"/>
      <c r="F10" s="1"/>
      <c r="G10" s="1"/>
    </row>
    <row r="11" spans="1:7" ht="12.75">
      <c r="A11" s="1"/>
      <c r="B11" s="133"/>
      <c r="C11" s="1"/>
      <c r="D11" s="1"/>
      <c r="E11" s="1"/>
      <c r="F11" s="1"/>
      <c r="G11" s="1"/>
    </row>
    <row r="12" spans="1:7" ht="12.75">
      <c r="A12" s="1"/>
      <c r="B12" s="133"/>
      <c r="C12" s="146" t="s">
        <v>4</v>
      </c>
      <c r="D12" s="146"/>
      <c r="E12" s="1"/>
      <c r="F12" s="146" t="s">
        <v>5</v>
      </c>
      <c r="G12" s="146"/>
    </row>
    <row r="13" spans="1:7" ht="12.75">
      <c r="A13" s="1"/>
      <c r="B13" s="133"/>
      <c r="C13" s="4"/>
      <c r="D13" s="5" t="s">
        <v>6</v>
      </c>
      <c r="E13" s="4"/>
      <c r="F13" s="4"/>
      <c r="G13" s="5" t="s">
        <v>6</v>
      </c>
    </row>
    <row r="14" spans="1:9" ht="12.75">
      <c r="A14" s="1"/>
      <c r="B14" s="133"/>
      <c r="C14" s="5" t="s">
        <v>7</v>
      </c>
      <c r="D14" s="5" t="s">
        <v>8</v>
      </c>
      <c r="E14" s="4"/>
      <c r="F14" s="5" t="s">
        <v>7</v>
      </c>
      <c r="G14" s="5" t="s">
        <v>8</v>
      </c>
      <c r="I14" s="134"/>
    </row>
    <row r="15" spans="1:9" ht="12.75">
      <c r="A15" s="1"/>
      <c r="B15" s="133"/>
      <c r="C15" s="5" t="s">
        <v>8</v>
      </c>
      <c r="D15" s="5" t="s">
        <v>9</v>
      </c>
      <c r="E15" s="4"/>
      <c r="F15" s="5" t="s">
        <v>8</v>
      </c>
      <c r="G15" s="5" t="s">
        <v>9</v>
      </c>
      <c r="I15" s="134"/>
    </row>
    <row r="16" spans="1:9" ht="12.75">
      <c r="A16" s="1"/>
      <c r="B16" s="133"/>
      <c r="C16" s="5" t="s">
        <v>10</v>
      </c>
      <c r="D16" s="5" t="s">
        <v>10</v>
      </c>
      <c r="E16" s="4"/>
      <c r="F16" s="5" t="s">
        <v>11</v>
      </c>
      <c r="G16" s="5" t="s">
        <v>12</v>
      </c>
      <c r="I16" s="135"/>
    </row>
    <row r="17" spans="1:9" ht="12.75">
      <c r="A17" s="1"/>
      <c r="B17" s="133"/>
      <c r="C17" s="5"/>
      <c r="D17" s="5"/>
      <c r="E17" s="4"/>
      <c r="F17" s="5"/>
      <c r="G17" s="5"/>
      <c r="I17" s="135"/>
    </row>
    <row r="18" spans="1:9" ht="12.75">
      <c r="A18" s="1"/>
      <c r="B18" s="133"/>
      <c r="C18" s="6" t="s">
        <v>183</v>
      </c>
      <c r="D18" s="6" t="s">
        <v>176</v>
      </c>
      <c r="E18" s="4"/>
      <c r="F18" s="6" t="s">
        <v>183</v>
      </c>
      <c r="G18" s="6" t="s">
        <v>176</v>
      </c>
      <c r="I18" s="135"/>
    </row>
    <row r="19" spans="1:9" ht="12.75">
      <c r="A19" s="1"/>
      <c r="B19" s="52" t="s">
        <v>13</v>
      </c>
      <c r="C19" s="6" t="s">
        <v>14</v>
      </c>
      <c r="D19" s="6" t="s">
        <v>14</v>
      </c>
      <c r="E19" s="1"/>
      <c r="F19" s="6" t="s">
        <v>14</v>
      </c>
      <c r="G19" s="6" t="s">
        <v>14</v>
      </c>
      <c r="I19" s="135"/>
    </row>
    <row r="20" spans="1:9" ht="12.75">
      <c r="A20" s="1"/>
      <c r="B20" s="133"/>
      <c r="C20" s="1"/>
      <c r="D20" s="1"/>
      <c r="E20" s="1"/>
      <c r="F20" s="9"/>
      <c r="G20" s="1"/>
      <c r="I20" s="136"/>
    </row>
    <row r="21" spans="1:9" ht="12.75">
      <c r="A21" s="1" t="s">
        <v>15</v>
      </c>
      <c r="B21" s="133"/>
      <c r="C21" s="8">
        <v>15792</v>
      </c>
      <c r="D21" s="8">
        <v>17225</v>
      </c>
      <c r="E21" s="1"/>
      <c r="F21" s="8">
        <f>C21</f>
        <v>15792</v>
      </c>
      <c r="G21" s="8">
        <f>D21</f>
        <v>17225</v>
      </c>
      <c r="H21" s="53"/>
      <c r="I21" s="136"/>
    </row>
    <row r="22" spans="1:9" ht="12.75">
      <c r="A22" s="1"/>
      <c r="B22" s="133"/>
      <c r="C22" s="8"/>
      <c r="D22" s="8"/>
      <c r="E22" s="9"/>
      <c r="F22" s="8"/>
      <c r="G22" s="8"/>
      <c r="I22" s="136"/>
    </row>
    <row r="23" spans="1:9" ht="12.75">
      <c r="A23" s="1" t="s">
        <v>17</v>
      </c>
      <c r="B23" s="133"/>
      <c r="C23" s="8">
        <f>-11151</f>
        <v>-11151</v>
      </c>
      <c r="D23" s="8">
        <v>-12225</v>
      </c>
      <c r="E23" s="9"/>
      <c r="F23" s="8">
        <f>C23</f>
        <v>-11151</v>
      </c>
      <c r="G23" s="8">
        <f>D23</f>
        <v>-12225</v>
      </c>
      <c r="I23" s="136"/>
    </row>
    <row r="24" spans="1:9" ht="12.75">
      <c r="A24" s="1"/>
      <c r="B24" s="133"/>
      <c r="C24" s="10"/>
      <c r="D24" s="10"/>
      <c r="E24" s="9"/>
      <c r="F24" s="10"/>
      <c r="G24" s="10"/>
      <c r="I24" s="136"/>
    </row>
    <row r="25" spans="1:9" ht="12.75">
      <c r="A25" s="1" t="s">
        <v>18</v>
      </c>
      <c r="B25" s="133"/>
      <c r="C25" s="8">
        <f>SUM(C21:C24)</f>
        <v>4641</v>
      </c>
      <c r="D25" s="8">
        <f>SUM(D21:D24)</f>
        <v>5000</v>
      </c>
      <c r="E25" s="9"/>
      <c r="F25" s="8">
        <f>SUM(F21:F24)</f>
        <v>4641</v>
      </c>
      <c r="G25" s="8">
        <f>SUM(G21:G24)</f>
        <v>5000</v>
      </c>
      <c r="I25" s="136"/>
    </row>
    <row r="26" spans="1:9" ht="12.75">
      <c r="A26" s="1"/>
      <c r="B26" s="133"/>
      <c r="C26" s="125"/>
      <c r="D26" s="124"/>
      <c r="E26" s="9"/>
      <c r="F26" s="8"/>
      <c r="G26" s="8"/>
      <c r="I26" s="137"/>
    </row>
    <row r="27" spans="1:9" ht="12.75">
      <c r="A27" s="1" t="s">
        <v>231</v>
      </c>
      <c r="B27" s="133"/>
      <c r="C27" s="8">
        <v>23</v>
      </c>
      <c r="D27" s="8">
        <v>80</v>
      </c>
      <c r="E27" s="9"/>
      <c r="F27" s="8">
        <f>C27</f>
        <v>23</v>
      </c>
      <c r="G27" s="8">
        <f>D27</f>
        <v>80</v>
      </c>
      <c r="I27" s="136"/>
    </row>
    <row r="28" spans="1:9" ht="12.75">
      <c r="A28" s="1"/>
      <c r="B28" s="133"/>
      <c r="C28" s="8"/>
      <c r="D28" s="8"/>
      <c r="E28" s="9"/>
      <c r="F28" s="8"/>
      <c r="G28" s="8"/>
      <c r="I28" s="136"/>
    </row>
    <row r="29" spans="1:9" ht="12.75">
      <c r="A29" s="1" t="s">
        <v>19</v>
      </c>
      <c r="B29" s="133"/>
      <c r="C29" s="8">
        <f>-640</f>
        <v>-640</v>
      </c>
      <c r="D29" s="8">
        <v>-626</v>
      </c>
      <c r="E29" s="9"/>
      <c r="F29" s="8">
        <f>C29</f>
        <v>-640</v>
      </c>
      <c r="G29" s="8">
        <f>D29</f>
        <v>-626</v>
      </c>
      <c r="I29" s="136"/>
    </row>
    <row r="30" spans="1:9" ht="12.75">
      <c r="A30" s="1"/>
      <c r="B30" s="133"/>
      <c r="C30" s="8"/>
      <c r="D30" s="8"/>
      <c r="E30" s="9"/>
      <c r="F30" s="8"/>
      <c r="G30" s="8"/>
      <c r="I30" s="136"/>
    </row>
    <row r="31" spans="1:9" ht="12.75">
      <c r="A31" s="1" t="s">
        <v>20</v>
      </c>
      <c r="B31" s="133"/>
      <c r="C31" s="8">
        <f>-1586</f>
        <v>-1586</v>
      </c>
      <c r="D31" s="8">
        <v>-1049</v>
      </c>
      <c r="E31" s="9"/>
      <c r="F31" s="8">
        <f>C31</f>
        <v>-1586</v>
      </c>
      <c r="G31" s="8">
        <f>D31</f>
        <v>-1049</v>
      </c>
      <c r="I31" s="136"/>
    </row>
    <row r="32" spans="1:9" ht="12.75">
      <c r="A32" s="1"/>
      <c r="B32" s="133"/>
      <c r="C32" s="8"/>
      <c r="D32" s="8"/>
      <c r="E32" s="9"/>
      <c r="F32" s="8"/>
      <c r="G32" s="8"/>
      <c r="I32" s="136"/>
    </row>
    <row r="33" spans="1:9" ht="12.75">
      <c r="A33" s="1" t="s">
        <v>232</v>
      </c>
      <c r="B33" s="133"/>
      <c r="C33" s="8">
        <f>-248</f>
        <v>-248</v>
      </c>
      <c r="D33" s="8">
        <f>-1041-205-127</f>
        <v>-1373</v>
      </c>
      <c r="E33" s="9"/>
      <c r="F33" s="8">
        <f>C33</f>
        <v>-248</v>
      </c>
      <c r="G33" s="8">
        <f>D33</f>
        <v>-1373</v>
      </c>
      <c r="I33" s="136"/>
    </row>
    <row r="34" spans="1:9" ht="12.75">
      <c r="A34" s="1"/>
      <c r="B34" s="133"/>
      <c r="C34" s="11"/>
      <c r="D34" s="11"/>
      <c r="E34" s="12"/>
      <c r="F34" s="11"/>
      <c r="G34" s="11"/>
      <c r="I34" s="136"/>
    </row>
    <row r="35" spans="1:9" ht="12.75">
      <c r="A35" s="1" t="s">
        <v>21</v>
      </c>
      <c r="B35" s="133"/>
      <c r="C35" s="8">
        <f>-167</f>
        <v>-167</v>
      </c>
      <c r="D35" s="8">
        <v>-27</v>
      </c>
      <c r="E35" s="1"/>
      <c r="F35" s="8">
        <f>C35</f>
        <v>-167</v>
      </c>
      <c r="G35" s="8">
        <f>D35</f>
        <v>-27</v>
      </c>
      <c r="I35" s="136"/>
    </row>
    <row r="36" spans="1:9" ht="12.75">
      <c r="A36" s="1"/>
      <c r="B36" s="133"/>
      <c r="C36" s="10"/>
      <c r="D36" s="13"/>
      <c r="E36" s="1"/>
      <c r="F36" s="10"/>
      <c r="G36" s="13"/>
      <c r="I36" s="136"/>
    </row>
    <row r="37" spans="1:11" ht="12.75">
      <c r="A37" s="3" t="s">
        <v>22</v>
      </c>
      <c r="B37" s="133"/>
      <c r="C37" s="7">
        <f>SUM(C25:C36)</f>
        <v>2023</v>
      </c>
      <c r="D37" s="7">
        <f>SUM(D25:D36)</f>
        <v>2005</v>
      </c>
      <c r="E37" s="1"/>
      <c r="F37" s="7">
        <f>SUM(F25:F36)</f>
        <v>2023</v>
      </c>
      <c r="G37" s="7">
        <f>SUM(G25:G36)</f>
        <v>2005</v>
      </c>
      <c r="I37" s="136"/>
      <c r="J37" s="123"/>
      <c r="K37" s="53"/>
    </row>
    <row r="38" spans="1:11" ht="12.75">
      <c r="A38" s="1"/>
      <c r="B38" s="133"/>
      <c r="C38" s="8"/>
      <c r="D38" s="7"/>
      <c r="E38" s="1"/>
      <c r="F38" s="8"/>
      <c r="G38" s="7"/>
      <c r="I38" s="136"/>
      <c r="K38" t="s">
        <v>54</v>
      </c>
    </row>
    <row r="39" spans="1:9" ht="12.75">
      <c r="A39" s="1" t="s">
        <v>233</v>
      </c>
      <c r="B39" s="133" t="s">
        <v>23</v>
      </c>
      <c r="C39" s="8">
        <f>-339</f>
        <v>-339</v>
      </c>
      <c r="D39" s="8">
        <v>-286</v>
      </c>
      <c r="E39" s="1"/>
      <c r="F39" s="8">
        <f>C39</f>
        <v>-339</v>
      </c>
      <c r="G39" s="8">
        <f>D39</f>
        <v>-286</v>
      </c>
      <c r="I39" s="136"/>
    </row>
    <row r="40" spans="1:9" ht="12.75">
      <c r="A40" s="1"/>
      <c r="B40" s="133"/>
      <c r="C40" s="10"/>
      <c r="D40" s="13"/>
      <c r="E40" s="1"/>
      <c r="F40" s="10"/>
      <c r="G40" s="13"/>
      <c r="I40" s="136"/>
    </row>
    <row r="41" spans="1:9" ht="13.5" thickBot="1">
      <c r="A41" s="3" t="s">
        <v>24</v>
      </c>
      <c r="B41" s="133"/>
      <c r="C41" s="14">
        <f>SUM(C37:C40)</f>
        <v>1684</v>
      </c>
      <c r="D41" s="14">
        <f>SUM(D37:D40)</f>
        <v>1719</v>
      </c>
      <c r="E41" s="1"/>
      <c r="F41" s="14">
        <f>SUM(F37:F40)</f>
        <v>1684</v>
      </c>
      <c r="G41" s="14">
        <f>SUM(G37:G40)</f>
        <v>1719</v>
      </c>
      <c r="H41" s="53"/>
      <c r="I41" s="136"/>
    </row>
    <row r="42" spans="1:9" ht="12.75">
      <c r="A42" s="1"/>
      <c r="B42" s="133"/>
      <c r="C42" s="109"/>
      <c r="D42" s="15"/>
      <c r="E42" s="1"/>
      <c r="F42" s="9"/>
      <c r="G42" s="15"/>
      <c r="H42" s="53"/>
      <c r="I42" s="136"/>
    </row>
    <row r="43" spans="1:9" ht="12.75">
      <c r="A43" s="1" t="s">
        <v>234</v>
      </c>
      <c r="B43" s="133"/>
      <c r="C43" s="7"/>
      <c r="D43" s="1"/>
      <c r="E43" s="1"/>
      <c r="F43" s="1"/>
      <c r="G43" s="1"/>
      <c r="I43" s="138"/>
    </row>
    <row r="44" spans="1:9" ht="13.5" thickBot="1">
      <c r="A44" s="1" t="s">
        <v>235</v>
      </c>
      <c r="B44" s="133"/>
      <c r="C44" s="129">
        <f>C41</f>
        <v>1684</v>
      </c>
      <c r="D44" s="129">
        <f>D41</f>
        <v>1719</v>
      </c>
      <c r="E44" s="1"/>
      <c r="F44" s="129">
        <f>F41</f>
        <v>1684</v>
      </c>
      <c r="G44" s="129">
        <f>G41</f>
        <v>1719</v>
      </c>
      <c r="I44" s="138"/>
    </row>
    <row r="45" spans="1:9" ht="12.75">
      <c r="A45" s="1"/>
      <c r="B45" s="133"/>
      <c r="C45" s="7"/>
      <c r="D45" s="1"/>
      <c r="E45" s="1"/>
      <c r="F45" s="1"/>
      <c r="G45" s="1"/>
      <c r="I45" s="138"/>
    </row>
    <row r="46" spans="1:9" ht="12.75">
      <c r="A46" s="3" t="s">
        <v>25</v>
      </c>
      <c r="B46" s="133"/>
      <c r="C46" s="8"/>
      <c r="D46" s="15"/>
      <c r="E46" s="1"/>
      <c r="F46" s="9"/>
      <c r="G46" s="15"/>
      <c r="H46" s="65"/>
      <c r="I46" s="136"/>
    </row>
    <row r="47" spans="1:9" ht="12.75">
      <c r="A47" s="1" t="s">
        <v>26</v>
      </c>
      <c r="B47" s="133" t="s">
        <v>27</v>
      </c>
      <c r="C47" s="81">
        <f>note!H248</f>
        <v>0.278781638156664</v>
      </c>
      <c r="D47" s="62">
        <v>0.28</v>
      </c>
      <c r="E47" s="9"/>
      <c r="F47" s="96">
        <f>note!I248</f>
        <v>0.278781638156664</v>
      </c>
      <c r="G47" s="16">
        <v>0.28</v>
      </c>
      <c r="I47" s="139"/>
    </row>
    <row r="48" spans="1:9" ht="13.5" thickBot="1">
      <c r="A48" s="1" t="s">
        <v>28</v>
      </c>
      <c r="B48" s="133" t="s">
        <v>27</v>
      </c>
      <c r="C48" s="82" t="s">
        <v>16</v>
      </c>
      <c r="D48" s="17" t="s">
        <v>16</v>
      </c>
      <c r="E48" s="1"/>
      <c r="F48" s="83" t="str">
        <f>C48</f>
        <v>N/A</v>
      </c>
      <c r="G48" s="17" t="s">
        <v>16</v>
      </c>
      <c r="I48" s="140"/>
    </row>
    <row r="49" spans="1:9" ht="12.75">
      <c r="A49" s="1"/>
      <c r="B49" s="133"/>
      <c r="C49" s="7"/>
      <c r="D49" s="1"/>
      <c r="E49" s="1"/>
      <c r="F49" s="1"/>
      <c r="G49" s="1"/>
      <c r="I49" s="138"/>
    </row>
    <row r="50" spans="1:7" ht="12.75">
      <c r="A50" s="1"/>
      <c r="B50" s="133"/>
      <c r="C50" s="7"/>
      <c r="D50" s="1"/>
      <c r="E50" s="1"/>
      <c r="F50" s="1"/>
      <c r="G50" s="1"/>
    </row>
    <row r="51" spans="1:7" ht="12.75">
      <c r="A51" s="3" t="s">
        <v>29</v>
      </c>
      <c r="B51" s="133"/>
      <c r="C51" s="7"/>
      <c r="D51" s="1"/>
      <c r="E51" s="1"/>
      <c r="F51" s="1"/>
      <c r="G51" s="1"/>
    </row>
    <row r="52" spans="1:7" ht="12.75" customHeight="1">
      <c r="A52" s="147" t="s">
        <v>208</v>
      </c>
      <c r="B52" s="147"/>
      <c r="C52" s="147"/>
      <c r="D52" s="147"/>
      <c r="E52" s="147"/>
      <c r="F52" s="147"/>
      <c r="G52" s="147"/>
    </row>
    <row r="53" spans="1:7" ht="12.75">
      <c r="A53" s="147"/>
      <c r="B53" s="147"/>
      <c r="C53" s="147"/>
      <c r="D53" s="147"/>
      <c r="E53" s="147"/>
      <c r="F53" s="147"/>
      <c r="G53" s="147"/>
    </row>
    <row r="54" spans="1:7" ht="12.75">
      <c r="A54" s="147"/>
      <c r="B54" s="147"/>
      <c r="C54" s="147"/>
      <c r="D54" s="147"/>
      <c r="E54" s="147"/>
      <c r="F54" s="147"/>
      <c r="G54" s="147"/>
    </row>
    <row r="55" spans="1:7" ht="12.75" customHeight="1">
      <c r="A55" s="18"/>
      <c r="B55" s="142"/>
      <c r="C55" s="44"/>
      <c r="D55" s="44"/>
      <c r="E55" s="44"/>
      <c r="F55" s="44"/>
      <c r="G55" s="44"/>
    </row>
    <row r="56" spans="1:7" ht="12.75">
      <c r="A56" s="18"/>
      <c r="B56" s="142"/>
      <c r="C56" s="44"/>
      <c r="D56" s="44"/>
      <c r="E56" s="44"/>
      <c r="F56" s="44"/>
      <c r="G56" s="44"/>
    </row>
    <row r="57" spans="2:7" ht="12.75">
      <c r="B57" s="142"/>
      <c r="C57" s="44"/>
      <c r="D57" s="44"/>
      <c r="E57" s="44"/>
      <c r="F57" s="44"/>
      <c r="G57" s="44"/>
    </row>
    <row r="58" spans="2:7" ht="12.75">
      <c r="B58" s="142"/>
      <c r="C58" s="44"/>
      <c r="D58" s="44"/>
      <c r="E58" s="44"/>
      <c r="F58" s="44"/>
      <c r="G58" s="44"/>
    </row>
  </sheetData>
  <mergeCells count="3">
    <mergeCell ref="C12:D12"/>
    <mergeCell ref="F12:G12"/>
    <mergeCell ref="A52:G54"/>
  </mergeCells>
  <printOptions/>
  <pageMargins left="0.75" right="0.75" top="1" bottom="0.6" header="0.5" footer="0.5"/>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76"/>
  <sheetViews>
    <sheetView workbookViewId="0" topLeftCell="A1">
      <selection activeCell="A20" sqref="A20"/>
    </sheetView>
  </sheetViews>
  <sheetFormatPr defaultColWidth="9.140625" defaultRowHeight="12.75"/>
  <cols>
    <col min="1" max="1" width="42.57421875" style="0" customWidth="1"/>
    <col min="2" max="2" width="13.8515625" style="0" customWidth="1"/>
    <col min="3" max="3" width="6.7109375" style="0" customWidth="1"/>
    <col min="4" max="4" width="15.140625" style="0" customWidth="1"/>
  </cols>
  <sheetData>
    <row r="1" spans="1:4" ht="12.75">
      <c r="A1" s="1"/>
      <c r="B1" s="1"/>
      <c r="C1" s="1"/>
      <c r="D1" s="1"/>
    </row>
    <row r="2" spans="1:4" ht="12.75">
      <c r="A2" s="1"/>
      <c r="B2" s="1"/>
      <c r="C2" s="1"/>
      <c r="D2" s="1"/>
    </row>
    <row r="3" spans="1:4" ht="12.75">
      <c r="A3" s="1"/>
      <c r="B3" s="1"/>
      <c r="C3" s="1"/>
      <c r="D3" s="1"/>
    </row>
    <row r="4" spans="1:4" ht="12.75">
      <c r="A4" s="1"/>
      <c r="B4" s="1"/>
      <c r="C4" s="1"/>
      <c r="D4" s="1"/>
    </row>
    <row r="5" spans="1:4" ht="15.75">
      <c r="A5" s="2" t="s">
        <v>1</v>
      </c>
      <c r="B5" s="1"/>
      <c r="C5" s="1"/>
      <c r="D5" s="1"/>
    </row>
    <row r="6" spans="1:4" ht="12.75">
      <c r="A6" s="1"/>
      <c r="B6" s="1"/>
      <c r="C6" s="1"/>
      <c r="D6" s="1"/>
    </row>
    <row r="7" spans="1:4" ht="12.75">
      <c r="A7" s="3" t="s">
        <v>30</v>
      </c>
      <c r="B7" s="1"/>
      <c r="C7" s="1"/>
      <c r="D7" s="1"/>
    </row>
    <row r="8" spans="1:4" ht="12.75">
      <c r="A8" s="3" t="s">
        <v>188</v>
      </c>
      <c r="B8" s="1"/>
      <c r="C8" s="1"/>
      <c r="D8" s="1"/>
    </row>
    <row r="9" spans="1:4" ht="12.75">
      <c r="A9" s="1" t="s">
        <v>3</v>
      </c>
      <c r="B9" s="1"/>
      <c r="C9" s="1"/>
      <c r="D9" s="1"/>
    </row>
    <row r="10" spans="1:4" ht="12.75">
      <c r="A10" s="1"/>
      <c r="B10" s="19" t="s">
        <v>31</v>
      </c>
      <c r="C10" s="1"/>
      <c r="D10" s="1"/>
    </row>
    <row r="11" spans="1:4" ht="12.75">
      <c r="A11" s="3"/>
      <c r="B11" s="19" t="s">
        <v>152</v>
      </c>
      <c r="C11" s="1"/>
      <c r="D11" s="20" t="s">
        <v>32</v>
      </c>
    </row>
    <row r="12" spans="1:4" ht="12.75">
      <c r="A12" s="1"/>
      <c r="B12" s="21" t="s">
        <v>183</v>
      </c>
      <c r="C12" s="6"/>
      <c r="D12" s="21" t="s">
        <v>184</v>
      </c>
    </row>
    <row r="13" spans="1:4" ht="12.75">
      <c r="A13" s="1"/>
      <c r="B13" s="6" t="s">
        <v>14</v>
      </c>
      <c r="C13" s="6"/>
      <c r="D13" s="21" t="s">
        <v>14</v>
      </c>
    </row>
    <row r="14" spans="1:4" ht="12.75">
      <c r="A14" s="67" t="s">
        <v>160</v>
      </c>
      <c r="B14" s="1"/>
      <c r="C14" s="1"/>
      <c r="D14" s="20"/>
    </row>
    <row r="15" spans="1:4" ht="12.75">
      <c r="A15" s="3" t="s">
        <v>33</v>
      </c>
      <c r="B15" s="11"/>
      <c r="C15" s="22"/>
      <c r="D15" s="23"/>
    </row>
    <row r="16" spans="1:5" ht="12.75">
      <c r="A16" s="1" t="s">
        <v>34</v>
      </c>
      <c r="B16" s="11">
        <v>70941</v>
      </c>
      <c r="C16" s="22"/>
      <c r="D16" s="11">
        <v>64663</v>
      </c>
      <c r="E16" s="126"/>
    </row>
    <row r="17" spans="1:5" ht="12.75">
      <c r="A17" s="1" t="s">
        <v>177</v>
      </c>
      <c r="B17" s="11">
        <v>2195</v>
      </c>
      <c r="C17" s="22"/>
      <c r="D17" s="11">
        <v>2097</v>
      </c>
      <c r="E17" s="53"/>
    </row>
    <row r="18" spans="1:4" ht="12.75">
      <c r="A18" s="1" t="s">
        <v>35</v>
      </c>
      <c r="B18" s="11">
        <v>113</v>
      </c>
      <c r="C18" s="22"/>
      <c r="D18" s="11">
        <v>113</v>
      </c>
    </row>
    <row r="19" spans="1:4" ht="12.75">
      <c r="A19" s="1" t="s">
        <v>278</v>
      </c>
      <c r="B19" s="10">
        <v>50</v>
      </c>
      <c r="C19" s="1"/>
      <c r="D19" s="10">
        <v>50</v>
      </c>
    </row>
    <row r="20" spans="1:4" ht="12.75">
      <c r="A20" s="1"/>
      <c r="B20" s="32">
        <f>SUM(B16:B19)</f>
        <v>73299</v>
      </c>
      <c r="C20" s="1"/>
      <c r="D20" s="32">
        <f>SUM(D16:D19)</f>
        <v>66923</v>
      </c>
    </row>
    <row r="21" spans="1:4" ht="12.75" customHeight="1">
      <c r="A21" s="24"/>
      <c r="B21" s="11"/>
      <c r="C21" s="22"/>
      <c r="D21" s="11"/>
    </row>
    <row r="22" spans="1:4" ht="12.75">
      <c r="A22" s="3" t="s">
        <v>36</v>
      </c>
      <c r="B22" s="11"/>
      <c r="C22" s="22"/>
      <c r="D22" s="11"/>
    </row>
    <row r="23" spans="1:4" ht="12.75">
      <c r="A23" s="1" t="s">
        <v>37</v>
      </c>
      <c r="B23" s="11">
        <v>22777</v>
      </c>
      <c r="C23" s="22"/>
      <c r="D23" s="11">
        <v>25744</v>
      </c>
    </row>
    <row r="24" spans="1:4" ht="12.75">
      <c r="A24" s="1" t="s">
        <v>38</v>
      </c>
      <c r="B24" s="11">
        <v>7384</v>
      </c>
      <c r="C24" s="22"/>
      <c r="D24" s="11">
        <v>10756</v>
      </c>
    </row>
    <row r="25" spans="1:5" ht="12.75">
      <c r="A25" s="1" t="s">
        <v>39</v>
      </c>
      <c r="B25" s="79">
        <v>1026</v>
      </c>
      <c r="C25" s="25"/>
      <c r="D25" s="79">
        <v>2236</v>
      </c>
      <c r="E25" s="126"/>
    </row>
    <row r="26" spans="1:4" ht="12.75">
      <c r="A26" s="1" t="s">
        <v>185</v>
      </c>
      <c r="B26" s="79">
        <v>336</v>
      </c>
      <c r="C26" s="25"/>
      <c r="D26" s="79">
        <v>508</v>
      </c>
    </row>
    <row r="27" spans="1:5" ht="12.75">
      <c r="A27" s="1" t="s">
        <v>268</v>
      </c>
      <c r="B27" s="79">
        <v>3606</v>
      </c>
      <c r="C27" s="25"/>
      <c r="D27" s="79">
        <v>0</v>
      </c>
      <c r="E27" s="53"/>
    </row>
    <row r="28" spans="1:5" ht="12.75">
      <c r="A28" s="1" t="s">
        <v>246</v>
      </c>
      <c r="B28" s="79">
        <f>263</f>
        <v>263</v>
      </c>
      <c r="C28" s="25"/>
      <c r="D28" s="79">
        <v>261</v>
      </c>
      <c r="E28" s="53"/>
    </row>
    <row r="29" spans="1:5" ht="12.75">
      <c r="A29" s="1" t="s">
        <v>40</v>
      </c>
      <c r="B29" s="11">
        <v>5355</v>
      </c>
      <c r="C29" s="22"/>
      <c r="D29" s="11">
        <v>3389</v>
      </c>
      <c r="E29" s="53"/>
    </row>
    <row r="30" spans="1:4" ht="12.75">
      <c r="A30" s="1"/>
      <c r="B30" s="32">
        <f>SUM(B23:B29)</f>
        <v>40747</v>
      </c>
      <c r="C30" s="22"/>
      <c r="D30" s="32">
        <f>SUM(D23:D29)</f>
        <v>42894</v>
      </c>
    </row>
    <row r="31" spans="1:4" ht="12.75">
      <c r="A31" s="1"/>
      <c r="B31" s="11"/>
      <c r="C31" s="22"/>
      <c r="D31" s="11"/>
    </row>
    <row r="32" spans="1:4" ht="13.5" thickBot="1">
      <c r="A32" s="3" t="s">
        <v>159</v>
      </c>
      <c r="B32" s="34">
        <f>+B20+B30</f>
        <v>114046</v>
      </c>
      <c r="C32" s="22"/>
      <c r="D32" s="34">
        <f>+D20+D30</f>
        <v>109817</v>
      </c>
    </row>
    <row r="33" spans="1:4" ht="12.75">
      <c r="A33" s="3"/>
      <c r="B33" s="11"/>
      <c r="C33" s="22"/>
      <c r="D33" s="11"/>
    </row>
    <row r="34" spans="1:4" ht="12.75">
      <c r="A34" s="3" t="s">
        <v>161</v>
      </c>
      <c r="B34" s="11"/>
      <c r="C34" s="22"/>
      <c r="D34" s="11"/>
    </row>
    <row r="35" spans="1:4" ht="12.75">
      <c r="A35" s="3" t="s">
        <v>275</v>
      </c>
      <c r="B35" s="11"/>
      <c r="C35" s="22"/>
      <c r="D35" s="11"/>
    </row>
    <row r="36" spans="1:4" ht="12.75">
      <c r="A36" s="1" t="s">
        <v>47</v>
      </c>
      <c r="B36" s="11">
        <v>60406</v>
      </c>
      <c r="C36" s="22"/>
      <c r="D36" s="11">
        <v>60406</v>
      </c>
    </row>
    <row r="37" spans="1:4" ht="12.75">
      <c r="A37" s="1" t="s">
        <v>151</v>
      </c>
      <c r="B37" s="11">
        <v>60</v>
      </c>
      <c r="C37" s="22"/>
      <c r="D37" s="11">
        <v>60</v>
      </c>
    </row>
    <row r="38" spans="1:4" ht="12.75">
      <c r="A38" s="1" t="s">
        <v>48</v>
      </c>
      <c r="B38" s="11">
        <v>1304</v>
      </c>
      <c r="C38" s="22"/>
      <c r="D38" s="11">
        <v>1304</v>
      </c>
    </row>
    <row r="39" spans="1:4" ht="12.75">
      <c r="A39" s="1" t="s">
        <v>49</v>
      </c>
      <c r="B39" s="11">
        <v>3143</v>
      </c>
      <c r="C39" s="22"/>
      <c r="D39" s="11">
        <v>1929</v>
      </c>
    </row>
    <row r="40" spans="1:4" ht="12.75">
      <c r="A40" s="1" t="s">
        <v>162</v>
      </c>
      <c r="B40" s="11">
        <v>410</v>
      </c>
      <c r="C40" s="22"/>
      <c r="D40" s="11">
        <v>410</v>
      </c>
    </row>
    <row r="41" spans="1:4" ht="12.75">
      <c r="A41" s="1" t="s">
        <v>50</v>
      </c>
      <c r="B41" s="11">
        <v>20961</v>
      </c>
      <c r="C41" s="22"/>
      <c r="D41" s="11">
        <v>19277</v>
      </c>
    </row>
    <row r="42" spans="1:4" ht="12.75">
      <c r="A42" s="3" t="s">
        <v>276</v>
      </c>
      <c r="B42" s="32">
        <f>SUM(B36:B41)</f>
        <v>86284</v>
      </c>
      <c r="C42" s="22"/>
      <c r="D42" s="32">
        <f>SUM(D36:D41)</f>
        <v>83386</v>
      </c>
    </row>
    <row r="43" spans="1:4" ht="12.75">
      <c r="A43" s="3"/>
      <c r="B43" s="11"/>
      <c r="C43" s="22"/>
      <c r="D43" s="11"/>
    </row>
    <row r="44" spans="1:4" ht="12.75">
      <c r="A44" s="3" t="s">
        <v>51</v>
      </c>
      <c r="B44" s="11"/>
      <c r="C44" s="22"/>
      <c r="D44" s="11"/>
    </row>
    <row r="45" spans="1:4" ht="12.75">
      <c r="A45" s="1" t="s">
        <v>44</v>
      </c>
      <c r="B45" s="11">
        <v>2888</v>
      </c>
      <c r="C45" s="22"/>
      <c r="D45" s="11">
        <v>1998</v>
      </c>
    </row>
    <row r="46" spans="1:4" ht="12.75">
      <c r="A46" s="1" t="s">
        <v>52</v>
      </c>
      <c r="B46" s="11">
        <v>4140</v>
      </c>
      <c r="C46" s="22"/>
      <c r="D46" s="11">
        <v>4040</v>
      </c>
    </row>
    <row r="47" spans="1:4" ht="12.75">
      <c r="A47" s="3"/>
      <c r="B47" s="32">
        <f>SUM(B45:B46)</f>
        <v>7028</v>
      </c>
      <c r="C47" s="22"/>
      <c r="D47" s="32">
        <f>SUM(D45:D46)</f>
        <v>6038</v>
      </c>
    </row>
    <row r="48" spans="1:4" ht="12.75" customHeight="1">
      <c r="A48" s="1"/>
      <c r="B48" s="11"/>
      <c r="C48" s="22"/>
      <c r="D48" s="11"/>
    </row>
    <row r="49" spans="1:4" ht="12.75">
      <c r="A49" s="3" t="s">
        <v>41</v>
      </c>
      <c r="B49" s="11"/>
      <c r="C49" s="22"/>
      <c r="D49" s="11"/>
    </row>
    <row r="50" spans="1:4" ht="12.75">
      <c r="A50" s="1" t="s">
        <v>42</v>
      </c>
      <c r="B50" s="11">
        <v>5021</v>
      </c>
      <c r="C50" s="22"/>
      <c r="D50" s="11">
        <v>5428</v>
      </c>
    </row>
    <row r="51" spans="1:4" ht="12.75">
      <c r="A51" s="1" t="s">
        <v>43</v>
      </c>
      <c r="B51" s="11">
        <v>2529</v>
      </c>
      <c r="C51" s="22"/>
      <c r="D51" s="11">
        <v>2289</v>
      </c>
    </row>
    <row r="52" spans="1:4" ht="12.75">
      <c r="A52" s="1" t="s">
        <v>201</v>
      </c>
      <c r="B52" s="11">
        <v>352</v>
      </c>
      <c r="C52" s="22"/>
      <c r="D52" s="11">
        <v>1312</v>
      </c>
    </row>
    <row r="53" spans="1:4" ht="12.75">
      <c r="A53" s="1" t="s">
        <v>46</v>
      </c>
      <c r="B53" s="11">
        <v>2</v>
      </c>
      <c r="C53" s="22"/>
      <c r="D53" s="11">
        <v>96</v>
      </c>
    </row>
    <row r="54" spans="1:4" ht="12.75">
      <c r="A54" s="1" t="s">
        <v>44</v>
      </c>
      <c r="B54" s="11">
        <v>2001</v>
      </c>
      <c r="C54" s="22"/>
      <c r="D54" s="11">
        <v>1389</v>
      </c>
    </row>
    <row r="55" spans="1:4" ht="12.75">
      <c r="A55" s="1" t="s">
        <v>186</v>
      </c>
      <c r="B55" s="11">
        <v>0</v>
      </c>
      <c r="C55" s="22"/>
      <c r="D55" s="11">
        <v>79</v>
      </c>
    </row>
    <row r="56" spans="1:6" ht="12.75">
      <c r="A56" s="1" t="s">
        <v>187</v>
      </c>
      <c r="B56" s="11">
        <v>10800</v>
      </c>
      <c r="C56" s="22"/>
      <c r="D56" s="11">
        <v>9800</v>
      </c>
      <c r="F56" s="53"/>
    </row>
    <row r="57" spans="1:6" ht="12.75">
      <c r="A57" s="1" t="s">
        <v>228</v>
      </c>
      <c r="B57" s="11">
        <v>29</v>
      </c>
      <c r="C57" s="22"/>
      <c r="D57" s="11">
        <v>0</v>
      </c>
      <c r="F57" s="53"/>
    </row>
    <row r="58" spans="1:4" ht="12.75">
      <c r="A58" s="1"/>
      <c r="B58" s="32">
        <f>SUM(B50:B57)</f>
        <v>20734</v>
      </c>
      <c r="C58" s="22"/>
      <c r="D58" s="32">
        <f>SUM(D50:D57)</f>
        <v>20393</v>
      </c>
    </row>
    <row r="59" spans="1:4" ht="12.75" customHeight="1">
      <c r="A59" s="1"/>
      <c r="B59" s="11"/>
      <c r="C59" s="22"/>
      <c r="D59" s="11"/>
    </row>
    <row r="60" spans="1:4" ht="12.75">
      <c r="A60" s="3" t="s">
        <v>163</v>
      </c>
      <c r="B60" s="10">
        <f>+B47+B58</f>
        <v>27762</v>
      </c>
      <c r="C60" s="22"/>
      <c r="D60" s="10">
        <f>+D47+D58</f>
        <v>26431</v>
      </c>
    </row>
    <row r="61" spans="1:4" ht="12.75">
      <c r="A61" s="3"/>
      <c r="B61" s="11"/>
      <c r="C61" s="11"/>
      <c r="D61" s="11"/>
    </row>
    <row r="62" spans="1:4" ht="13.5" thickBot="1">
      <c r="A62" s="3" t="s">
        <v>164</v>
      </c>
      <c r="B62" s="80">
        <f>+B42+B60</f>
        <v>114046</v>
      </c>
      <c r="C62" s="22"/>
      <c r="D62" s="80">
        <f>+D42+D60</f>
        <v>109817</v>
      </c>
    </row>
    <row r="63" spans="1:4" ht="12.75">
      <c r="A63" s="3"/>
      <c r="B63" s="11"/>
      <c r="C63" s="22"/>
      <c r="D63" s="11"/>
    </row>
    <row r="64" spans="1:5" ht="13.5" thickBot="1">
      <c r="A64" s="1" t="s">
        <v>277</v>
      </c>
      <c r="B64" s="130">
        <f>B42/B36/10</f>
        <v>0.14284011522034235</v>
      </c>
      <c r="C64" s="131"/>
      <c r="D64" s="130">
        <f>D42/D36/10</f>
        <v>0.1380425785517995</v>
      </c>
      <c r="E64" s="78"/>
    </row>
    <row r="65" spans="1:4" ht="12.75">
      <c r="A65" s="1"/>
      <c r="B65" s="7"/>
      <c r="C65" s="7"/>
      <c r="D65" s="7"/>
    </row>
    <row r="66" spans="1:4" ht="12.75">
      <c r="A66" s="1"/>
      <c r="B66" s="7"/>
      <c r="C66" s="7"/>
      <c r="D66" s="7"/>
    </row>
    <row r="67" spans="1:4" ht="12.75">
      <c r="A67" s="3" t="s">
        <v>29</v>
      </c>
      <c r="B67" s="7"/>
      <c r="C67" s="7"/>
      <c r="D67" s="7"/>
    </row>
    <row r="68" spans="1:4" ht="12.75" customHeight="1">
      <c r="A68" s="147" t="s">
        <v>236</v>
      </c>
      <c r="B68" s="147"/>
      <c r="C68" s="147"/>
      <c r="D68" s="147"/>
    </row>
    <row r="69" spans="1:4" ht="12.75">
      <c r="A69" s="147"/>
      <c r="B69" s="147"/>
      <c r="C69" s="147"/>
      <c r="D69" s="147"/>
    </row>
    <row r="70" spans="1:4" ht="13.5" customHeight="1">
      <c r="A70" s="147"/>
      <c r="B70" s="147"/>
      <c r="C70" s="147"/>
      <c r="D70" s="147"/>
    </row>
    <row r="71" spans="1:4" ht="12.75">
      <c r="A71" s="147"/>
      <c r="B71" s="147"/>
      <c r="C71" s="147"/>
      <c r="D71" s="147"/>
    </row>
    <row r="72" spans="1:4" ht="5.25" customHeight="1">
      <c r="A72" s="18"/>
      <c r="B72" s="18"/>
      <c r="C72" s="18"/>
      <c r="D72" s="18"/>
    </row>
    <row r="73" spans="1:4" ht="12.75" customHeight="1">
      <c r="A73" s="148" t="s">
        <v>209</v>
      </c>
      <c r="B73" s="148"/>
      <c r="C73" s="148"/>
      <c r="D73" s="148"/>
    </row>
    <row r="74" spans="1:4" ht="12.75">
      <c r="A74" s="148"/>
      <c r="B74" s="148"/>
      <c r="C74" s="148"/>
      <c r="D74" s="148"/>
    </row>
    <row r="75" spans="1:4" ht="15.75" customHeight="1">
      <c r="A75" s="68"/>
      <c r="B75" s="68"/>
      <c r="C75" s="68"/>
      <c r="D75" s="68"/>
    </row>
    <row r="76" spans="1:4" ht="12.75">
      <c r="A76" s="18"/>
      <c r="B76" s="18"/>
      <c r="C76" s="18"/>
      <c r="D76" s="18"/>
    </row>
  </sheetData>
  <mergeCells count="2">
    <mergeCell ref="A68:D71"/>
    <mergeCell ref="A73:D74"/>
  </mergeCells>
  <printOptions/>
  <pageMargins left="0.7480314960629921" right="0.7480314960629921" top="0.3937007874015748" bottom="0.3937007874015748" header="0.5118110236220472" footer="0.5118110236220472"/>
  <pageSetup fitToHeight="1" fitToWidth="1" horizontalDpi="600" verticalDpi="600" orientation="portrait" paperSize="9" scale="85" r:id="rId2"/>
  <rowBreaks count="1" manualBreakCount="1">
    <brk id="64"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51"/>
  <sheetViews>
    <sheetView workbookViewId="0" topLeftCell="A1">
      <selection activeCell="A44" sqref="A44"/>
    </sheetView>
  </sheetViews>
  <sheetFormatPr defaultColWidth="9.140625" defaultRowHeight="12.75"/>
  <cols>
    <col min="1" max="1" width="37.7109375" style="66" customWidth="1"/>
    <col min="2" max="6" width="11.28125" style="66" customWidth="1"/>
    <col min="7" max="7" width="14.140625" style="66" customWidth="1"/>
    <col min="8" max="8" width="11.28125" style="66" customWidth="1"/>
    <col min="9" max="16384" width="9.140625" style="66" customWidth="1"/>
  </cols>
  <sheetData>
    <row r="1" spans="1:8" ht="12.75">
      <c r="A1" s="1"/>
      <c r="B1" s="1"/>
      <c r="C1" s="1"/>
      <c r="D1" s="1"/>
      <c r="E1" s="1"/>
      <c r="F1" s="1"/>
      <c r="G1" s="1"/>
      <c r="H1" s="1"/>
    </row>
    <row r="2" spans="1:8" ht="12.75">
      <c r="A2" s="1"/>
      <c r="B2" s="1"/>
      <c r="C2" s="1"/>
      <c r="D2" s="1"/>
      <c r="E2" s="1"/>
      <c r="F2" s="1"/>
      <c r="G2" s="1"/>
      <c r="H2" s="1"/>
    </row>
    <row r="3" spans="1:8" ht="12.75">
      <c r="A3" s="1"/>
      <c r="B3" s="1"/>
      <c r="C3" s="1"/>
      <c r="D3" s="1"/>
      <c r="E3" s="1"/>
      <c r="F3" s="1"/>
      <c r="G3" s="1"/>
      <c r="H3" s="1"/>
    </row>
    <row r="4" spans="1:8" ht="12.75">
      <c r="A4" s="1"/>
      <c r="B4" s="1"/>
      <c r="C4" s="1"/>
      <c r="D4" s="1"/>
      <c r="E4" s="1"/>
      <c r="F4" s="1"/>
      <c r="G4" s="1"/>
      <c r="H4" s="1"/>
    </row>
    <row r="5" spans="1:8" ht="12.75">
      <c r="A5" s="3" t="s">
        <v>1</v>
      </c>
      <c r="B5" s="3"/>
      <c r="C5" s="1"/>
      <c r="D5" s="1"/>
      <c r="E5" s="3"/>
      <c r="F5" s="1"/>
      <c r="G5" s="1"/>
      <c r="H5" s="1"/>
    </row>
    <row r="6" spans="1:8" ht="12.75">
      <c r="A6" s="1"/>
      <c r="B6" s="1"/>
      <c r="C6" s="1"/>
      <c r="D6" s="1"/>
      <c r="E6" s="1"/>
      <c r="F6" s="1"/>
      <c r="G6" s="1"/>
      <c r="H6" s="1"/>
    </row>
    <row r="7" spans="1:8" ht="12.75">
      <c r="A7" s="3" t="s">
        <v>53</v>
      </c>
      <c r="B7" s="1"/>
      <c r="C7" s="1"/>
      <c r="D7" s="1"/>
      <c r="E7" s="3"/>
      <c r="F7" s="1"/>
      <c r="G7" s="1"/>
      <c r="H7" s="1"/>
    </row>
    <row r="8" spans="1:8" ht="12.75">
      <c r="A8" s="3" t="s">
        <v>188</v>
      </c>
      <c r="B8" s="1"/>
      <c r="C8" s="1"/>
      <c r="D8" s="1"/>
      <c r="E8" s="3"/>
      <c r="F8" s="1"/>
      <c r="G8" s="1"/>
      <c r="H8" s="1"/>
    </row>
    <row r="9" spans="1:8" ht="12.75">
      <c r="A9" s="1" t="s">
        <v>3</v>
      </c>
      <c r="B9" s="1"/>
      <c r="C9" s="1"/>
      <c r="D9" s="1"/>
      <c r="E9" s="3"/>
      <c r="F9" s="1"/>
      <c r="G9" s="1"/>
      <c r="H9" s="1"/>
    </row>
    <row r="10" spans="1:8" ht="12.75">
      <c r="A10" s="1"/>
      <c r="B10" s="1"/>
      <c r="C10" s="1"/>
      <c r="D10" s="1"/>
      <c r="E10" s="3"/>
      <c r="F10" s="1"/>
      <c r="G10" s="1"/>
      <c r="H10" s="1"/>
    </row>
    <row r="11" spans="1:8" ht="12.75">
      <c r="A11" s="1"/>
      <c r="B11" s="149" t="s">
        <v>237</v>
      </c>
      <c r="C11" s="149"/>
      <c r="D11" s="149"/>
      <c r="E11" s="149"/>
      <c r="F11" s="149"/>
      <c r="G11" s="127" t="s">
        <v>238</v>
      </c>
      <c r="H11" s="1"/>
    </row>
    <row r="12" spans="1:8" ht="12.75">
      <c r="A12" s="69"/>
      <c r="B12" s="70"/>
      <c r="C12" s="71"/>
      <c r="D12" s="71"/>
      <c r="E12" s="71" t="s">
        <v>55</v>
      </c>
      <c r="F12" s="71"/>
      <c r="G12" s="71"/>
      <c r="H12" s="70"/>
    </row>
    <row r="13" spans="1:8" ht="12.75">
      <c r="A13" s="69"/>
      <c r="B13" s="70" t="s">
        <v>56</v>
      </c>
      <c r="C13" s="70" t="s">
        <v>168</v>
      </c>
      <c r="D13" s="70" t="s">
        <v>57</v>
      </c>
      <c r="E13" s="70" t="s">
        <v>169</v>
      </c>
      <c r="F13" s="70" t="s">
        <v>170</v>
      </c>
      <c r="H13" s="72"/>
    </row>
    <row r="14" spans="1:8" ht="12.75">
      <c r="A14" s="69"/>
      <c r="B14" s="70" t="s">
        <v>165</v>
      </c>
      <c r="C14" s="70" t="s">
        <v>166</v>
      </c>
      <c r="D14" s="70" t="s">
        <v>167</v>
      </c>
      <c r="E14" s="70" t="s">
        <v>167</v>
      </c>
      <c r="F14" s="70" t="s">
        <v>167</v>
      </c>
      <c r="G14" s="71" t="s">
        <v>171</v>
      </c>
      <c r="H14" s="70" t="s">
        <v>58</v>
      </c>
    </row>
    <row r="15" spans="1:8" ht="12.75">
      <c r="A15" s="73"/>
      <c r="B15" s="74" t="s">
        <v>14</v>
      </c>
      <c r="C15" s="74" t="s">
        <v>14</v>
      </c>
      <c r="D15" s="74" t="s">
        <v>14</v>
      </c>
      <c r="E15" s="74" t="s">
        <v>14</v>
      </c>
      <c r="F15" s="74" t="s">
        <v>14</v>
      </c>
      <c r="G15" s="74" t="s">
        <v>14</v>
      </c>
      <c r="H15" s="74" t="s">
        <v>14</v>
      </c>
    </row>
    <row r="16" spans="1:8" ht="12.75">
      <c r="A16" s="73"/>
      <c r="B16" s="74"/>
      <c r="C16" s="74"/>
      <c r="D16" s="74"/>
      <c r="E16" s="74"/>
      <c r="F16" s="74"/>
      <c r="G16" s="74"/>
      <c r="H16" s="74"/>
    </row>
    <row r="17" spans="1:8" ht="12.75">
      <c r="A17" s="26" t="s">
        <v>198</v>
      </c>
      <c r="B17" s="75"/>
      <c r="C17" s="75"/>
      <c r="D17" s="75"/>
      <c r="E17" s="75"/>
      <c r="F17" s="75"/>
      <c r="G17" s="75"/>
      <c r="H17" s="75"/>
    </row>
    <row r="18" spans="1:8" ht="12.75">
      <c r="A18" s="26"/>
      <c r="B18" s="75"/>
      <c r="C18" s="75"/>
      <c r="D18" s="75"/>
      <c r="E18" s="75"/>
      <c r="F18" s="75"/>
      <c r="G18" s="75"/>
      <c r="H18" s="75"/>
    </row>
    <row r="19" spans="1:9" ht="12.75">
      <c r="A19" s="84" t="s">
        <v>197</v>
      </c>
      <c r="B19" s="85">
        <v>60404</v>
      </c>
      <c r="C19" s="85">
        <v>59</v>
      </c>
      <c r="D19" s="85">
        <v>1277</v>
      </c>
      <c r="E19" s="85">
        <v>-484</v>
      </c>
      <c r="F19" s="85">
        <v>264</v>
      </c>
      <c r="G19" s="85">
        <v>16167</v>
      </c>
      <c r="H19" s="85">
        <v>77687</v>
      </c>
      <c r="I19" s="77"/>
    </row>
    <row r="20" spans="1:9" ht="12.75">
      <c r="A20" s="84"/>
      <c r="B20" s="85"/>
      <c r="C20" s="85"/>
      <c r="D20" s="85"/>
      <c r="E20" s="85"/>
      <c r="F20" s="85"/>
      <c r="G20" s="85"/>
      <c r="H20" s="85"/>
      <c r="I20" s="77"/>
    </row>
    <row r="21" spans="1:9" ht="12.75">
      <c r="A21" s="84" t="s">
        <v>190</v>
      </c>
      <c r="B21" s="85">
        <v>0</v>
      </c>
      <c r="C21" s="85">
        <v>0</v>
      </c>
      <c r="D21" s="85">
        <v>27</v>
      </c>
      <c r="E21" s="85">
        <v>0</v>
      </c>
      <c r="F21" s="85">
        <v>0</v>
      </c>
      <c r="G21" s="85">
        <v>0</v>
      </c>
      <c r="H21" s="88">
        <f>SUM(B21:G21)</f>
        <v>27</v>
      </c>
      <c r="I21" s="77"/>
    </row>
    <row r="22" spans="1:9" ht="12.75">
      <c r="A22" s="105" t="s">
        <v>179</v>
      </c>
      <c r="B22" s="88">
        <v>0</v>
      </c>
      <c r="C22" s="88">
        <v>0</v>
      </c>
      <c r="D22" s="85">
        <v>0</v>
      </c>
      <c r="E22" s="85">
        <v>2414</v>
      </c>
      <c r="F22" s="85">
        <v>0</v>
      </c>
      <c r="G22" s="85">
        <v>0</v>
      </c>
      <c r="H22" s="88">
        <f>SUM(B22:G22)</f>
        <v>2414</v>
      </c>
      <c r="I22" s="77"/>
    </row>
    <row r="23" spans="1:9" ht="12.75">
      <c r="A23" s="87" t="s">
        <v>191</v>
      </c>
      <c r="B23" s="88"/>
      <c r="C23" s="88"/>
      <c r="D23" s="85"/>
      <c r="E23" s="85"/>
      <c r="F23" s="85"/>
      <c r="G23" s="85"/>
      <c r="H23" s="88"/>
      <c r="I23" s="77"/>
    </row>
    <row r="24" spans="1:9" ht="12.75">
      <c r="A24" s="87" t="s">
        <v>192</v>
      </c>
      <c r="B24" s="89">
        <v>0</v>
      </c>
      <c r="C24" s="89">
        <v>0</v>
      </c>
      <c r="D24" s="90">
        <v>0</v>
      </c>
      <c r="E24" s="90">
        <v>-1</v>
      </c>
      <c r="F24" s="90">
        <v>0</v>
      </c>
      <c r="G24" s="90">
        <v>0</v>
      </c>
      <c r="H24" s="89">
        <f>SUM(B24:G24)</f>
        <v>-1</v>
      </c>
      <c r="I24" s="77"/>
    </row>
    <row r="25" spans="1:9" ht="12.75">
      <c r="A25" s="87" t="s">
        <v>193</v>
      </c>
      <c r="B25" s="88">
        <f>SUM(B21:B24)</f>
        <v>0</v>
      </c>
      <c r="C25" s="88">
        <f aca="true" t="shared" si="0" ref="C25:H25">SUM(C21:C24)</f>
        <v>0</v>
      </c>
      <c r="D25" s="88">
        <f t="shared" si="0"/>
        <v>27</v>
      </c>
      <c r="E25" s="88">
        <f t="shared" si="0"/>
        <v>2413</v>
      </c>
      <c r="F25" s="88">
        <f t="shared" si="0"/>
        <v>0</v>
      </c>
      <c r="G25" s="88">
        <f t="shared" si="0"/>
        <v>0</v>
      </c>
      <c r="H25" s="88">
        <f t="shared" si="0"/>
        <v>2440</v>
      </c>
      <c r="I25" s="77"/>
    </row>
    <row r="26" spans="1:9" ht="12.75">
      <c r="A26" s="87"/>
      <c r="B26" s="88"/>
      <c r="C26" s="88"/>
      <c r="D26" s="88"/>
      <c r="E26" s="88"/>
      <c r="F26" s="88"/>
      <c r="G26" s="88"/>
      <c r="H26" s="88"/>
      <c r="I26" s="77"/>
    </row>
    <row r="27" spans="1:9" ht="12.75">
      <c r="A27" s="87" t="s">
        <v>24</v>
      </c>
      <c r="B27" s="89">
        <v>0</v>
      </c>
      <c r="C27" s="89">
        <v>0</v>
      </c>
      <c r="D27" s="90">
        <v>0</v>
      </c>
      <c r="E27" s="90">
        <v>0</v>
      </c>
      <c r="F27" s="90">
        <v>0</v>
      </c>
      <c r="G27" s="90">
        <v>6130</v>
      </c>
      <c r="H27" s="89">
        <f>SUM(B27:G27)</f>
        <v>6130</v>
      </c>
      <c r="I27" s="77"/>
    </row>
    <row r="28" spans="1:9" ht="12.75">
      <c r="A28" s="87" t="s">
        <v>194</v>
      </c>
      <c r="B28" s="88">
        <f>SUM(B25:B27)</f>
        <v>0</v>
      </c>
      <c r="C28" s="88">
        <f aca="true" t="shared" si="1" ref="C28:H28">SUM(C25:C27)</f>
        <v>0</v>
      </c>
      <c r="D28" s="88">
        <f t="shared" si="1"/>
        <v>27</v>
      </c>
      <c r="E28" s="88">
        <f t="shared" si="1"/>
        <v>2413</v>
      </c>
      <c r="F28" s="88">
        <f t="shared" si="1"/>
        <v>0</v>
      </c>
      <c r="G28" s="88">
        <f t="shared" si="1"/>
        <v>6130</v>
      </c>
      <c r="H28" s="88">
        <f t="shared" si="1"/>
        <v>8570</v>
      </c>
      <c r="I28" s="77"/>
    </row>
    <row r="29" spans="1:9" ht="12.75">
      <c r="A29" s="87"/>
      <c r="B29" s="88"/>
      <c r="C29" s="88"/>
      <c r="D29" s="88"/>
      <c r="E29" s="88"/>
      <c r="F29" s="88"/>
      <c r="G29" s="88"/>
      <c r="H29" s="88"/>
      <c r="I29" s="77"/>
    </row>
    <row r="30" spans="1:9" ht="12.75">
      <c r="A30" s="92" t="s">
        <v>178</v>
      </c>
      <c r="B30" s="88">
        <v>2</v>
      </c>
      <c r="C30" s="88">
        <v>1</v>
      </c>
      <c r="D30" s="88">
        <v>0</v>
      </c>
      <c r="E30" s="88">
        <v>0</v>
      </c>
      <c r="F30" s="88">
        <v>0</v>
      </c>
      <c r="G30" s="88">
        <v>0</v>
      </c>
      <c r="H30" s="88">
        <f>SUM(B30:G30)</f>
        <v>3</v>
      </c>
      <c r="I30" s="77"/>
    </row>
    <row r="31" spans="1:9" ht="12.75">
      <c r="A31" s="105" t="s">
        <v>180</v>
      </c>
      <c r="B31" s="85">
        <v>0</v>
      </c>
      <c r="C31" s="85">
        <v>0</v>
      </c>
      <c r="D31" s="85">
        <v>0</v>
      </c>
      <c r="E31" s="85">
        <v>0</v>
      </c>
      <c r="F31" s="85">
        <v>-11</v>
      </c>
      <c r="G31" s="85">
        <v>0</v>
      </c>
      <c r="H31" s="85">
        <f>SUM(B31:G31)</f>
        <v>-11</v>
      </c>
      <c r="I31" s="77"/>
    </row>
    <row r="32" spans="1:9" ht="12.75">
      <c r="A32" s="105" t="s">
        <v>189</v>
      </c>
      <c r="B32" s="85">
        <v>0</v>
      </c>
      <c r="C32" s="85">
        <v>0</v>
      </c>
      <c r="D32" s="85">
        <v>0</v>
      </c>
      <c r="E32" s="85">
        <v>0</v>
      </c>
      <c r="F32" s="85">
        <v>157</v>
      </c>
      <c r="G32" s="85">
        <v>0</v>
      </c>
      <c r="H32" s="85">
        <f>SUM(B32:G32)</f>
        <v>157</v>
      </c>
      <c r="I32" s="77"/>
    </row>
    <row r="33" spans="1:9" ht="12.75">
      <c r="A33" s="92" t="s">
        <v>143</v>
      </c>
      <c r="B33" s="88">
        <v>0</v>
      </c>
      <c r="C33" s="88">
        <v>0</v>
      </c>
      <c r="D33" s="88">
        <v>0</v>
      </c>
      <c r="E33" s="88">
        <v>0</v>
      </c>
      <c r="F33" s="88">
        <v>0</v>
      </c>
      <c r="G33" s="88">
        <v>-3020</v>
      </c>
      <c r="H33" s="88">
        <f>SUM(B33:G33)</f>
        <v>-3020</v>
      </c>
      <c r="I33" s="77"/>
    </row>
    <row r="34" spans="1:9" ht="13.5" thickBot="1">
      <c r="A34" s="84" t="s">
        <v>196</v>
      </c>
      <c r="B34" s="93">
        <f>B19+B28+SUM(B30:B33)</f>
        <v>60406</v>
      </c>
      <c r="C34" s="93">
        <f aca="true" t="shared" si="2" ref="C34:H34">C19+C28+SUM(C30:C33)</f>
        <v>60</v>
      </c>
      <c r="D34" s="93">
        <f t="shared" si="2"/>
        <v>1304</v>
      </c>
      <c r="E34" s="93">
        <f t="shared" si="2"/>
        <v>1929</v>
      </c>
      <c r="F34" s="93">
        <f t="shared" si="2"/>
        <v>410</v>
      </c>
      <c r="G34" s="93">
        <f t="shared" si="2"/>
        <v>19277</v>
      </c>
      <c r="H34" s="93">
        <f t="shared" si="2"/>
        <v>83386</v>
      </c>
      <c r="I34" s="77"/>
    </row>
    <row r="35" spans="1:9" ht="13.5" thickTop="1">
      <c r="A35" s="84"/>
      <c r="B35" s="106"/>
      <c r="C35" s="106"/>
      <c r="D35" s="106"/>
      <c r="E35" s="106"/>
      <c r="F35" s="106"/>
      <c r="G35" s="106"/>
      <c r="H35" s="106"/>
      <c r="I35" s="77"/>
    </row>
    <row r="36" spans="1:8" ht="12.75">
      <c r="A36" s="26" t="s">
        <v>199</v>
      </c>
      <c r="B36" s="75"/>
      <c r="C36" s="75"/>
      <c r="D36" s="75"/>
      <c r="E36" s="75"/>
      <c r="F36" s="75"/>
      <c r="G36" s="75"/>
      <c r="H36" s="75"/>
    </row>
    <row r="37" spans="1:8" ht="12.75">
      <c r="A37" s="26"/>
      <c r="B37" s="75"/>
      <c r="C37" s="75"/>
      <c r="D37" s="75"/>
      <c r="E37" s="75"/>
      <c r="F37" s="75"/>
      <c r="G37" s="75"/>
      <c r="H37" s="75"/>
    </row>
    <row r="38" spans="1:8" s="86" customFormat="1" ht="12.75">
      <c r="A38" s="84" t="s">
        <v>195</v>
      </c>
      <c r="B38" s="85">
        <f aca="true" t="shared" si="3" ref="B38:G38">B34</f>
        <v>60406</v>
      </c>
      <c r="C38" s="85">
        <f t="shared" si="3"/>
        <v>60</v>
      </c>
      <c r="D38" s="85">
        <f t="shared" si="3"/>
        <v>1304</v>
      </c>
      <c r="E38" s="85">
        <f t="shared" si="3"/>
        <v>1929</v>
      </c>
      <c r="F38" s="85">
        <f t="shared" si="3"/>
        <v>410</v>
      </c>
      <c r="G38" s="85">
        <f t="shared" si="3"/>
        <v>19277</v>
      </c>
      <c r="H38" s="85">
        <f>SUM(B38:G38)</f>
        <v>83386</v>
      </c>
    </row>
    <row r="39" spans="1:8" s="86" customFormat="1" ht="12.75">
      <c r="A39" s="84"/>
      <c r="B39" s="85"/>
      <c r="C39" s="85"/>
      <c r="D39" s="85"/>
      <c r="E39" s="85"/>
      <c r="F39" s="85"/>
      <c r="G39" s="85"/>
      <c r="H39" s="85"/>
    </row>
    <row r="40" spans="1:8" s="86" customFormat="1" ht="12.75">
      <c r="A40" s="105" t="s">
        <v>179</v>
      </c>
      <c r="B40" s="89">
        <v>0</v>
      </c>
      <c r="C40" s="89">
        <v>0</v>
      </c>
      <c r="D40" s="90">
        <v>0</v>
      </c>
      <c r="E40" s="90">
        <v>1214</v>
      </c>
      <c r="F40" s="90">
        <v>0</v>
      </c>
      <c r="G40" s="90">
        <v>0</v>
      </c>
      <c r="H40" s="89">
        <f>SUM(B40:G40)</f>
        <v>1214</v>
      </c>
    </row>
    <row r="41" spans="1:9" s="86" customFormat="1" ht="12.75">
      <c r="A41" s="87" t="s">
        <v>193</v>
      </c>
      <c r="B41" s="88">
        <f>B40</f>
        <v>0</v>
      </c>
      <c r="C41" s="88">
        <f aca="true" t="shared" si="4" ref="C41:H41">C40</f>
        <v>0</v>
      </c>
      <c r="D41" s="88">
        <f t="shared" si="4"/>
        <v>0</v>
      </c>
      <c r="E41" s="88">
        <f t="shared" si="4"/>
        <v>1214</v>
      </c>
      <c r="F41" s="88">
        <f t="shared" si="4"/>
        <v>0</v>
      </c>
      <c r="G41" s="88">
        <f t="shared" si="4"/>
        <v>0</v>
      </c>
      <c r="H41" s="88">
        <f t="shared" si="4"/>
        <v>1214</v>
      </c>
      <c r="I41" s="91"/>
    </row>
    <row r="42" spans="1:8" s="86" customFormat="1" ht="12.75">
      <c r="A42" s="87"/>
      <c r="B42" s="88"/>
      <c r="C42" s="88"/>
      <c r="D42" s="88"/>
      <c r="E42" s="88"/>
      <c r="F42" s="88"/>
      <c r="G42" s="88"/>
      <c r="H42" s="88"/>
    </row>
    <row r="43" spans="1:8" s="86" customFormat="1" ht="25.5">
      <c r="A43" s="132" t="s">
        <v>261</v>
      </c>
      <c r="B43" s="89">
        <v>0</v>
      </c>
      <c r="C43" s="89">
        <v>0</v>
      </c>
      <c r="D43" s="90">
        <v>0</v>
      </c>
      <c r="E43" s="90">
        <v>0</v>
      </c>
      <c r="F43" s="90">
        <v>0</v>
      </c>
      <c r="G43" s="90">
        <f>PL!F41</f>
        <v>1684</v>
      </c>
      <c r="H43" s="89">
        <f>SUM(B43:G43)</f>
        <v>1684</v>
      </c>
    </row>
    <row r="44" spans="1:8" s="86" customFormat="1" ht="13.5" thickBot="1">
      <c r="A44" s="84" t="s">
        <v>200</v>
      </c>
      <c r="B44" s="93">
        <f>B38+B41+B43</f>
        <v>60406</v>
      </c>
      <c r="C44" s="93">
        <f aca="true" t="shared" si="5" ref="C44:H44">C38+C41+C43</f>
        <v>60</v>
      </c>
      <c r="D44" s="93">
        <f t="shared" si="5"/>
        <v>1304</v>
      </c>
      <c r="E44" s="93">
        <f t="shared" si="5"/>
        <v>3143</v>
      </c>
      <c r="F44" s="93">
        <f t="shared" si="5"/>
        <v>410</v>
      </c>
      <c r="G44" s="93">
        <f t="shared" si="5"/>
        <v>20961</v>
      </c>
      <c r="H44" s="93">
        <f t="shared" si="5"/>
        <v>86284</v>
      </c>
    </row>
    <row r="45" spans="1:8" s="86" customFormat="1" ht="13.5" thickTop="1">
      <c r="A45" s="9"/>
      <c r="B45" s="94"/>
      <c r="C45" s="95"/>
      <c r="D45" s="95"/>
      <c r="E45" s="95"/>
      <c r="F45" s="95"/>
      <c r="G45" s="95"/>
      <c r="H45" s="94"/>
    </row>
    <row r="46" spans="1:8" s="86" customFormat="1" ht="12.75">
      <c r="A46" s="9"/>
      <c r="B46" s="94"/>
      <c r="C46" s="95"/>
      <c r="D46" s="95"/>
      <c r="E46" s="95"/>
      <c r="F46" s="95"/>
      <c r="G46" s="95"/>
      <c r="H46" s="94"/>
    </row>
    <row r="47" spans="1:8" ht="12.75">
      <c r="A47" s="3" t="s">
        <v>29</v>
      </c>
      <c r="B47" s="1"/>
      <c r="C47" s="1"/>
      <c r="D47" s="1"/>
      <c r="E47" s="1"/>
      <c r="F47" s="7"/>
      <c r="G47" s="7"/>
      <c r="H47" s="7"/>
    </row>
    <row r="48" spans="1:8" ht="12.75">
      <c r="A48" s="147" t="s">
        <v>210</v>
      </c>
      <c r="B48" s="147"/>
      <c r="C48" s="147"/>
      <c r="D48" s="147"/>
      <c r="E48" s="147"/>
      <c r="F48" s="147"/>
      <c r="G48" s="147"/>
      <c r="H48" s="147"/>
    </row>
    <row r="49" spans="1:8" ht="15.75" customHeight="1">
      <c r="A49" s="147"/>
      <c r="B49" s="147"/>
      <c r="C49" s="147"/>
      <c r="D49" s="147"/>
      <c r="E49" s="147"/>
      <c r="F49" s="147"/>
      <c r="G49" s="147"/>
      <c r="H49" s="147"/>
    </row>
    <row r="50" spans="1:8" ht="12.75">
      <c r="A50" s="1"/>
      <c r="B50" s="1"/>
      <c r="C50" s="1"/>
      <c r="D50" s="1"/>
      <c r="E50" s="1"/>
      <c r="F50" s="1"/>
      <c r="G50" s="1"/>
      <c r="H50" s="1"/>
    </row>
    <row r="51" spans="1:8" ht="12.75">
      <c r="A51" s="18"/>
      <c r="B51" s="18"/>
      <c r="C51" s="18"/>
      <c r="D51" s="18"/>
      <c r="E51" s="18"/>
      <c r="F51" s="18"/>
      <c r="G51" s="18"/>
      <c r="H51" s="18"/>
    </row>
  </sheetData>
  <mergeCells count="2">
    <mergeCell ref="A48:H49"/>
    <mergeCell ref="B11:F11"/>
  </mergeCells>
  <printOptions/>
  <pageMargins left="0.7480314960629921" right="0.7480314960629921" top="0.31496062992125984" bottom="0" header="0.5118110236220472" footer="0.5118110236220472"/>
  <pageSetup fitToHeight="1"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E53" sqref="E50:E53"/>
    </sheetView>
  </sheetViews>
  <sheetFormatPr defaultColWidth="9.140625" defaultRowHeight="12.75"/>
  <cols>
    <col min="1" max="1" width="0.9921875" style="0" customWidth="1"/>
    <col min="2" max="2" width="36.57421875" style="0" customWidth="1"/>
    <col min="3" max="3" width="8.140625" style="0" customWidth="1"/>
    <col min="4" max="4" width="13.00390625" style="0" customWidth="1"/>
    <col min="5" max="5" width="12.8515625" style="0" customWidth="1"/>
    <col min="6" max="6" width="2.7109375" style="0" customWidth="1"/>
    <col min="7" max="8" width="12.8515625" style="0" customWidth="1"/>
  </cols>
  <sheetData>
    <row r="1" spans="1:8" ht="12.75">
      <c r="A1" s="1"/>
      <c r="B1" s="1"/>
      <c r="C1" s="1"/>
      <c r="D1" s="1"/>
      <c r="E1" s="1"/>
      <c r="F1" s="1"/>
      <c r="G1" s="1"/>
      <c r="H1" s="1"/>
    </row>
    <row r="2" spans="1:8" ht="12.75">
      <c r="A2" s="1"/>
      <c r="B2" s="1"/>
      <c r="C2" s="1"/>
      <c r="D2" s="1"/>
      <c r="E2" s="1"/>
      <c r="F2" s="1"/>
      <c r="G2" s="1"/>
      <c r="H2" s="1"/>
    </row>
    <row r="3" spans="1:8" ht="12.75">
      <c r="A3" s="1"/>
      <c r="B3" s="1"/>
      <c r="C3" s="1"/>
      <c r="D3" s="1"/>
      <c r="E3" s="1"/>
      <c r="F3" s="1"/>
      <c r="G3" s="1"/>
      <c r="H3" s="1"/>
    </row>
    <row r="4" spans="1:8" ht="12.75">
      <c r="A4" s="1"/>
      <c r="B4" s="1"/>
      <c r="C4" s="1"/>
      <c r="D4" s="1"/>
      <c r="E4" s="1"/>
      <c r="F4" s="1"/>
      <c r="G4" s="1"/>
      <c r="H4" s="1"/>
    </row>
    <row r="5" spans="1:8" ht="15.75">
      <c r="A5" s="2" t="s">
        <v>1</v>
      </c>
      <c r="B5" s="2"/>
      <c r="C5" s="3"/>
      <c r="D5" s="3"/>
      <c r="E5" s="3"/>
      <c r="F5" s="1"/>
      <c r="G5" s="1"/>
      <c r="H5" s="1"/>
    </row>
    <row r="6" spans="1:8" ht="12.75">
      <c r="A6" s="1"/>
      <c r="B6" s="1"/>
      <c r="C6" s="1"/>
      <c r="D6" s="1"/>
      <c r="E6" s="1"/>
      <c r="F6" s="1"/>
      <c r="G6" s="1"/>
      <c r="H6" s="1"/>
    </row>
    <row r="7" spans="1:8" ht="12.75">
      <c r="A7" s="3" t="s">
        <v>59</v>
      </c>
      <c r="B7" s="1"/>
      <c r="C7" s="3"/>
      <c r="D7" s="3"/>
      <c r="E7" s="3"/>
      <c r="F7" s="1"/>
      <c r="G7" s="1"/>
      <c r="H7" s="1"/>
    </row>
    <row r="8" spans="1:8" ht="12.75">
      <c r="A8" s="3" t="s">
        <v>188</v>
      </c>
      <c r="B8" s="1"/>
      <c r="C8" s="3"/>
      <c r="D8" s="3"/>
      <c r="E8" s="3"/>
      <c r="F8" s="1"/>
      <c r="G8" s="1"/>
      <c r="H8" s="1"/>
    </row>
    <row r="9" spans="1:8" ht="12.75">
      <c r="A9" s="1" t="s">
        <v>3</v>
      </c>
      <c r="B9" s="1"/>
      <c r="C9" s="3"/>
      <c r="D9" s="3"/>
      <c r="E9" s="3"/>
      <c r="F9" s="1"/>
      <c r="G9" s="1"/>
      <c r="H9" s="1"/>
    </row>
    <row r="10" spans="1:8" ht="12.75">
      <c r="A10" s="1"/>
      <c r="B10" s="1"/>
      <c r="C10" s="3"/>
      <c r="D10" s="146" t="s">
        <v>4</v>
      </c>
      <c r="E10" s="146"/>
      <c r="F10" s="1"/>
      <c r="G10" s="146" t="s">
        <v>5</v>
      </c>
      <c r="H10" s="146"/>
    </row>
    <row r="11" spans="1:8" ht="12.75">
      <c r="A11" s="1"/>
      <c r="B11" s="1"/>
      <c r="C11" s="3"/>
      <c r="D11" s="4"/>
      <c r="E11" s="5" t="s">
        <v>6</v>
      </c>
      <c r="F11" s="4"/>
      <c r="G11" s="4"/>
      <c r="H11" s="5" t="s">
        <v>6</v>
      </c>
    </row>
    <row r="12" spans="1:8" ht="12.75">
      <c r="A12" s="1"/>
      <c r="B12" s="1"/>
      <c r="C12" s="3"/>
      <c r="D12" s="5" t="s">
        <v>7</v>
      </c>
      <c r="E12" s="5" t="s">
        <v>8</v>
      </c>
      <c r="F12" s="4"/>
      <c r="G12" s="5" t="s">
        <v>7</v>
      </c>
      <c r="H12" s="5" t="s">
        <v>8</v>
      </c>
    </row>
    <row r="13" spans="1:8" ht="12.75">
      <c r="A13" s="3"/>
      <c r="B13" s="1"/>
      <c r="C13" s="3"/>
      <c r="D13" s="5" t="s">
        <v>8</v>
      </c>
      <c r="E13" s="5" t="s">
        <v>9</v>
      </c>
      <c r="F13" s="4"/>
      <c r="G13" s="5" t="s">
        <v>8</v>
      </c>
      <c r="H13" s="5" t="s">
        <v>9</v>
      </c>
    </row>
    <row r="14" spans="1:8" ht="12.75">
      <c r="A14" s="3"/>
      <c r="B14" s="1"/>
      <c r="C14" s="3"/>
      <c r="D14" s="5" t="s">
        <v>10</v>
      </c>
      <c r="E14" s="5" t="s">
        <v>10</v>
      </c>
      <c r="F14" s="4"/>
      <c r="G14" s="5" t="s">
        <v>11</v>
      </c>
      <c r="H14" s="5" t="s">
        <v>12</v>
      </c>
    </row>
    <row r="15" spans="1:8" ht="12.75">
      <c r="A15" s="3"/>
      <c r="B15" s="1"/>
      <c r="C15" s="3"/>
      <c r="D15" s="5"/>
      <c r="E15" s="5"/>
      <c r="F15" s="4"/>
      <c r="G15" s="5"/>
      <c r="H15" s="5"/>
    </row>
    <row r="16" spans="1:8" ht="12.75">
      <c r="A16" s="1"/>
      <c r="B16" s="1"/>
      <c r="C16" s="1"/>
      <c r="D16" s="6" t="s">
        <v>183</v>
      </c>
      <c r="E16" s="6" t="s">
        <v>176</v>
      </c>
      <c r="F16" s="4"/>
      <c r="G16" s="6" t="s">
        <v>202</v>
      </c>
      <c r="H16" s="6" t="s">
        <v>176</v>
      </c>
    </row>
    <row r="17" spans="1:8" ht="12.75">
      <c r="A17" s="1"/>
      <c r="B17" s="1"/>
      <c r="C17" s="52" t="s">
        <v>13</v>
      </c>
      <c r="D17" s="6" t="s">
        <v>14</v>
      </c>
      <c r="E17" s="6" t="s">
        <v>14</v>
      </c>
      <c r="F17" s="1"/>
      <c r="G17" s="6" t="s">
        <v>14</v>
      </c>
      <c r="H17" s="6" t="s">
        <v>14</v>
      </c>
    </row>
    <row r="18" spans="1:8" ht="8.25" customHeight="1">
      <c r="A18" s="1"/>
      <c r="B18" s="1"/>
      <c r="C18" s="3"/>
      <c r="D18" s="3"/>
      <c r="E18" s="3"/>
      <c r="F18" s="1"/>
      <c r="G18" s="6"/>
      <c r="H18" s="6"/>
    </row>
    <row r="19" spans="1:8" ht="12.75">
      <c r="A19" s="27" t="s">
        <v>60</v>
      </c>
      <c r="B19" s="28"/>
      <c r="C19" s="28"/>
      <c r="D19" s="22"/>
      <c r="E19" s="28"/>
      <c r="F19" s="28"/>
      <c r="G19" s="11"/>
      <c r="H19" s="23"/>
    </row>
    <row r="20" spans="1:8" ht="12.75">
      <c r="A20" s="28" t="s">
        <v>22</v>
      </c>
      <c r="B20" s="28"/>
      <c r="C20" s="28"/>
      <c r="D20" s="11">
        <f>PL!C37</f>
        <v>2023</v>
      </c>
      <c r="E20" s="11">
        <v>2005</v>
      </c>
      <c r="F20" s="28"/>
      <c r="G20" s="11">
        <f>+D20</f>
        <v>2023</v>
      </c>
      <c r="H20" s="11">
        <f>+E20</f>
        <v>2005</v>
      </c>
    </row>
    <row r="21" spans="1:8" ht="12.75">
      <c r="A21" s="28" t="s">
        <v>61</v>
      </c>
      <c r="B21" s="28"/>
      <c r="C21" s="28"/>
      <c r="D21" s="11"/>
      <c r="E21" s="11"/>
      <c r="F21" s="28"/>
      <c r="G21" s="11"/>
      <c r="H21" s="11"/>
    </row>
    <row r="22" spans="1:8" ht="12.75">
      <c r="A22" s="28"/>
      <c r="B22" s="28" t="s">
        <v>62</v>
      </c>
      <c r="C22" s="28"/>
      <c r="D22" s="11">
        <v>1637</v>
      </c>
      <c r="E22" s="11">
        <v>1396</v>
      </c>
      <c r="F22" s="28"/>
      <c r="G22" s="11">
        <f aca="true" t="shared" si="0" ref="G22:H59">+D22</f>
        <v>1637</v>
      </c>
      <c r="H22" s="11">
        <f t="shared" si="0"/>
        <v>1396</v>
      </c>
    </row>
    <row r="23" spans="1:8" ht="12.75">
      <c r="A23" s="28"/>
      <c r="B23" s="28" t="s">
        <v>63</v>
      </c>
      <c r="C23" s="28"/>
      <c r="D23" s="11">
        <v>167</v>
      </c>
      <c r="E23" s="11">
        <v>25</v>
      </c>
      <c r="F23" s="28"/>
      <c r="G23" s="11">
        <f aca="true" t="shared" si="1" ref="G23:H25">+D23</f>
        <v>167</v>
      </c>
      <c r="H23" s="11">
        <f t="shared" si="1"/>
        <v>25</v>
      </c>
    </row>
    <row r="24" spans="1:8" ht="12.75">
      <c r="A24" s="27"/>
      <c r="B24" s="1" t="s">
        <v>64</v>
      </c>
      <c r="C24" s="28"/>
      <c r="D24" s="11">
        <f>-9</f>
        <v>-9</v>
      </c>
      <c r="E24" s="11">
        <v>-31</v>
      </c>
      <c r="F24" s="28"/>
      <c r="G24" s="11">
        <f t="shared" si="1"/>
        <v>-9</v>
      </c>
      <c r="H24" s="11">
        <f t="shared" si="1"/>
        <v>-31</v>
      </c>
    </row>
    <row r="25" spans="1:8" ht="12.75">
      <c r="A25" s="27"/>
      <c r="B25" s="1" t="s">
        <v>204</v>
      </c>
      <c r="C25" s="28"/>
      <c r="D25" s="11">
        <f>-98</f>
        <v>-98</v>
      </c>
      <c r="E25" s="11">
        <v>0</v>
      </c>
      <c r="F25" s="28"/>
      <c r="G25" s="11">
        <f t="shared" si="1"/>
        <v>-98</v>
      </c>
      <c r="H25" s="11">
        <f t="shared" si="1"/>
        <v>0</v>
      </c>
    </row>
    <row r="26" spans="1:8" ht="12.75">
      <c r="A26" s="28"/>
      <c r="B26" s="28" t="s">
        <v>203</v>
      </c>
      <c r="C26" s="28"/>
      <c r="D26" s="10">
        <v>11</v>
      </c>
      <c r="E26" s="10">
        <v>14</v>
      </c>
      <c r="F26" s="28"/>
      <c r="G26" s="10">
        <f t="shared" si="0"/>
        <v>11</v>
      </c>
      <c r="H26" s="10">
        <f t="shared" si="0"/>
        <v>14</v>
      </c>
    </row>
    <row r="27" spans="1:8" ht="12.75">
      <c r="A27" s="28" t="s">
        <v>65</v>
      </c>
      <c r="B27" s="28"/>
      <c r="C27" s="28"/>
      <c r="D27" s="11">
        <f>SUM(D20:D26)</f>
        <v>3731</v>
      </c>
      <c r="E27" s="11">
        <f>SUM(E20:E26)</f>
        <v>3409</v>
      </c>
      <c r="F27" s="28"/>
      <c r="G27" s="11">
        <f>SUM(G20:G26)</f>
        <v>3731</v>
      </c>
      <c r="H27" s="11">
        <f>SUM(H20:H26)</f>
        <v>3409</v>
      </c>
    </row>
    <row r="28" spans="1:8" ht="12.75">
      <c r="A28" s="28"/>
      <c r="B28" s="28" t="s">
        <v>37</v>
      </c>
      <c r="C28" s="28"/>
      <c r="D28" s="11">
        <v>3281</v>
      </c>
      <c r="E28" s="11">
        <v>2314</v>
      </c>
      <c r="F28" s="28"/>
      <c r="G28" s="11">
        <f t="shared" si="0"/>
        <v>3281</v>
      </c>
      <c r="H28" s="11">
        <f t="shared" si="0"/>
        <v>2314</v>
      </c>
    </row>
    <row r="29" spans="1:8" ht="12.75">
      <c r="A29" s="28"/>
      <c r="B29" s="28" t="s">
        <v>66</v>
      </c>
      <c r="C29" s="28"/>
      <c r="D29" s="11">
        <v>4681</v>
      </c>
      <c r="E29" s="11">
        <v>-4320</v>
      </c>
      <c r="F29" s="28"/>
      <c r="G29" s="11">
        <f t="shared" si="0"/>
        <v>4681</v>
      </c>
      <c r="H29" s="11">
        <f t="shared" si="0"/>
        <v>-4320</v>
      </c>
    </row>
    <row r="30" spans="1:8" ht="12.75">
      <c r="A30" s="28"/>
      <c r="B30" s="28" t="s">
        <v>67</v>
      </c>
      <c r="C30" s="28"/>
      <c r="D30" s="79">
        <f>-95</f>
        <v>-95</v>
      </c>
      <c r="E30" s="79">
        <f>-726</f>
        <v>-726</v>
      </c>
      <c r="F30" s="30"/>
      <c r="G30" s="11">
        <f t="shared" si="0"/>
        <v>-95</v>
      </c>
      <c r="H30" s="11">
        <f t="shared" si="0"/>
        <v>-726</v>
      </c>
    </row>
    <row r="31" spans="1:8" ht="12.75">
      <c r="A31" s="28"/>
      <c r="B31" s="1" t="s">
        <v>201</v>
      </c>
      <c r="C31" s="28"/>
      <c r="D31" s="31">
        <f>-1093</f>
        <v>-1093</v>
      </c>
      <c r="E31" s="31">
        <v>0</v>
      </c>
      <c r="F31" s="30"/>
      <c r="G31" s="10">
        <f t="shared" si="0"/>
        <v>-1093</v>
      </c>
      <c r="H31" s="10">
        <f t="shared" si="0"/>
        <v>0</v>
      </c>
    </row>
    <row r="32" spans="1:8" ht="12.75">
      <c r="A32" s="28" t="s">
        <v>157</v>
      </c>
      <c r="B32" s="28"/>
      <c r="C32" s="28"/>
      <c r="D32" s="11">
        <f>SUM(D27:D31)</f>
        <v>10505</v>
      </c>
      <c r="E32" s="11">
        <f>SUM(E27:E31)</f>
        <v>677</v>
      </c>
      <c r="F32" s="28"/>
      <c r="G32" s="11">
        <f>SUM(G27:G31)</f>
        <v>10505</v>
      </c>
      <c r="H32" s="11">
        <f>SUM(H27:H31)</f>
        <v>677</v>
      </c>
    </row>
    <row r="33" spans="1:8" ht="12.75">
      <c r="A33" s="1"/>
      <c r="B33" s="28" t="s">
        <v>68</v>
      </c>
      <c r="C33" s="28"/>
      <c r="D33" s="11">
        <f>-167</f>
        <v>-167</v>
      </c>
      <c r="E33" s="11">
        <v>-25</v>
      </c>
      <c r="F33" s="28"/>
      <c r="G33" s="11">
        <f t="shared" si="0"/>
        <v>-167</v>
      </c>
      <c r="H33" s="11">
        <f t="shared" si="0"/>
        <v>-25</v>
      </c>
    </row>
    <row r="34" spans="1:8" ht="12.75">
      <c r="A34" s="1"/>
      <c r="B34" s="28" t="s">
        <v>211</v>
      </c>
      <c r="C34" s="28"/>
      <c r="D34" s="11">
        <v>85</v>
      </c>
      <c r="E34" s="11">
        <v>0</v>
      </c>
      <c r="F34" s="28"/>
      <c r="G34" s="11">
        <f>D34</f>
        <v>85</v>
      </c>
      <c r="H34" s="11">
        <f t="shared" si="0"/>
        <v>0</v>
      </c>
    </row>
    <row r="35" spans="1:8" ht="12.75">
      <c r="A35" s="1"/>
      <c r="B35" s="28" t="s">
        <v>69</v>
      </c>
      <c r="C35" s="28"/>
      <c r="D35" s="11">
        <f>-120</f>
        <v>-120</v>
      </c>
      <c r="E35" s="11">
        <v>-208</v>
      </c>
      <c r="F35" s="28"/>
      <c r="G35" s="10">
        <f t="shared" si="0"/>
        <v>-120</v>
      </c>
      <c r="H35" s="10">
        <f t="shared" si="0"/>
        <v>-208</v>
      </c>
    </row>
    <row r="36" spans="1:8" ht="12.75">
      <c r="A36" s="28" t="s">
        <v>158</v>
      </c>
      <c r="B36" s="28"/>
      <c r="C36" s="28"/>
      <c r="D36" s="32">
        <f>SUM(D32:D35)</f>
        <v>10303</v>
      </c>
      <c r="E36" s="32">
        <f>SUM(E32:E35)</f>
        <v>444</v>
      </c>
      <c r="F36" s="28"/>
      <c r="G36" s="32">
        <f t="shared" si="0"/>
        <v>10303</v>
      </c>
      <c r="H36" s="32">
        <f t="shared" si="0"/>
        <v>444</v>
      </c>
    </row>
    <row r="37" spans="1:8" ht="7.5" customHeight="1">
      <c r="A37" s="27"/>
      <c r="B37" s="28"/>
      <c r="C37" s="28"/>
      <c r="D37" s="11"/>
      <c r="E37" s="11"/>
      <c r="F37" s="28"/>
      <c r="G37" s="11"/>
      <c r="H37" s="11"/>
    </row>
    <row r="38" spans="1:8" ht="12.75">
      <c r="A38" s="27" t="s">
        <v>239</v>
      </c>
      <c r="B38" s="28"/>
      <c r="C38" s="28"/>
      <c r="D38" s="11"/>
      <c r="E38" s="11"/>
      <c r="F38" s="28"/>
      <c r="G38" s="11"/>
      <c r="H38" s="11"/>
    </row>
    <row r="39" spans="1:8" ht="12.75">
      <c r="A39" s="1"/>
      <c r="B39" s="28" t="s">
        <v>70</v>
      </c>
      <c r="C39" s="28"/>
      <c r="D39" s="11">
        <v>9</v>
      </c>
      <c r="E39" s="11">
        <v>31</v>
      </c>
      <c r="F39" s="28"/>
      <c r="G39" s="11">
        <f t="shared" si="0"/>
        <v>9</v>
      </c>
      <c r="H39" s="11">
        <f t="shared" si="0"/>
        <v>31</v>
      </c>
    </row>
    <row r="40" spans="1:8" ht="12.75">
      <c r="A40" s="1"/>
      <c r="B40" s="28" t="s">
        <v>71</v>
      </c>
      <c r="C40" s="28"/>
      <c r="D40" s="33">
        <f>-5329</f>
        <v>-5329</v>
      </c>
      <c r="E40" s="33">
        <v>-218</v>
      </c>
      <c r="F40" s="28"/>
      <c r="G40" s="10">
        <f t="shared" si="0"/>
        <v>-5329</v>
      </c>
      <c r="H40" s="10">
        <f t="shared" si="0"/>
        <v>-218</v>
      </c>
    </row>
    <row r="41" spans="1:8" ht="12.75">
      <c r="A41" s="28" t="s">
        <v>72</v>
      </c>
      <c r="B41" s="28"/>
      <c r="C41" s="28"/>
      <c r="D41" s="32">
        <f>SUM(D39:D40)</f>
        <v>-5320</v>
      </c>
      <c r="E41" s="32">
        <f>SUM(E39:E40)</f>
        <v>-187</v>
      </c>
      <c r="F41" s="28"/>
      <c r="G41" s="32">
        <f t="shared" si="0"/>
        <v>-5320</v>
      </c>
      <c r="H41" s="32">
        <f t="shared" si="0"/>
        <v>-187</v>
      </c>
    </row>
    <row r="42" spans="1:8" ht="9" customHeight="1">
      <c r="A42" s="28"/>
      <c r="B42" s="28"/>
      <c r="C42" s="28"/>
      <c r="D42" s="11"/>
      <c r="E42" s="11"/>
      <c r="F42" s="28"/>
      <c r="G42" s="11"/>
      <c r="H42" s="11"/>
    </row>
    <row r="43" spans="1:8" ht="12.75">
      <c r="A43" s="27" t="s">
        <v>240</v>
      </c>
      <c r="B43" s="28"/>
      <c r="C43" s="28"/>
      <c r="D43" s="11"/>
      <c r="E43" s="11"/>
      <c r="F43" s="28"/>
      <c r="G43" s="11"/>
      <c r="H43" s="11"/>
    </row>
    <row r="44" spans="1:8" ht="12.75">
      <c r="A44" s="27"/>
      <c r="B44" s="28" t="s">
        <v>73</v>
      </c>
      <c r="C44" s="28"/>
      <c r="D44" s="11">
        <f>-79</f>
        <v>-79</v>
      </c>
      <c r="E44" s="11">
        <f>-282</f>
        <v>-282</v>
      </c>
      <c r="F44" s="28"/>
      <c r="G44" s="11">
        <f t="shared" si="0"/>
        <v>-79</v>
      </c>
      <c r="H44" s="11">
        <f t="shared" si="0"/>
        <v>-282</v>
      </c>
    </row>
    <row r="45" spans="1:8" ht="12.75">
      <c r="A45" s="27"/>
      <c r="B45" s="28" t="s">
        <v>74</v>
      </c>
      <c r="C45" s="28"/>
      <c r="D45" s="11">
        <f>-390</f>
        <v>-390</v>
      </c>
      <c r="E45" s="11">
        <v>-65</v>
      </c>
      <c r="F45" s="28"/>
      <c r="G45" s="11">
        <f t="shared" si="0"/>
        <v>-390</v>
      </c>
      <c r="H45" s="11">
        <f t="shared" si="0"/>
        <v>-65</v>
      </c>
    </row>
    <row r="46" spans="1:8" ht="12.75">
      <c r="A46" s="27"/>
      <c r="B46" s="28" t="s">
        <v>205</v>
      </c>
      <c r="C46" s="28"/>
      <c r="D46" s="11">
        <f>-94</f>
        <v>-94</v>
      </c>
      <c r="E46" s="11">
        <v>0</v>
      </c>
      <c r="F46" s="28"/>
      <c r="G46" s="11">
        <f t="shared" si="0"/>
        <v>-94</v>
      </c>
      <c r="H46" s="11">
        <f t="shared" si="0"/>
        <v>0</v>
      </c>
    </row>
    <row r="47" spans="1:8" ht="12.75">
      <c r="A47" s="27"/>
      <c r="B47" s="28" t="s">
        <v>206</v>
      </c>
      <c r="C47" s="28"/>
      <c r="D47" s="11">
        <v>1000</v>
      </c>
      <c r="E47" s="11">
        <v>0</v>
      </c>
      <c r="F47" s="28"/>
      <c r="G47" s="11">
        <f t="shared" si="0"/>
        <v>1000</v>
      </c>
      <c r="H47" s="11">
        <f t="shared" si="0"/>
        <v>0</v>
      </c>
    </row>
    <row r="48" spans="1:8" ht="12.75">
      <c r="A48" s="28" t="s">
        <v>207</v>
      </c>
      <c r="B48" s="1"/>
      <c r="C48" s="28"/>
      <c r="D48" s="32">
        <f>SUM(D44:D47)</f>
        <v>437</v>
      </c>
      <c r="E48" s="32">
        <f>SUM(E44:E47)</f>
        <v>-347</v>
      </c>
      <c r="F48" s="28"/>
      <c r="G48" s="32">
        <f t="shared" si="0"/>
        <v>437</v>
      </c>
      <c r="H48" s="32">
        <f t="shared" si="0"/>
        <v>-347</v>
      </c>
    </row>
    <row r="49" spans="1:8" ht="9" customHeight="1">
      <c r="A49" s="28"/>
      <c r="B49" s="28"/>
      <c r="C49" s="28"/>
      <c r="D49" s="11"/>
      <c r="E49" s="11"/>
      <c r="F49" s="28"/>
      <c r="G49" s="11"/>
      <c r="H49" s="11"/>
    </row>
    <row r="50" spans="1:8" ht="12.75">
      <c r="A50" s="27" t="s">
        <v>270</v>
      </c>
      <c r="B50" s="28"/>
      <c r="C50" s="28"/>
      <c r="D50" s="11">
        <f>+D36+D41+D48</f>
        <v>5420</v>
      </c>
      <c r="E50" s="11">
        <f>+E36+E41+E48</f>
        <v>-90</v>
      </c>
      <c r="F50" s="28"/>
      <c r="G50" s="11">
        <f t="shared" si="0"/>
        <v>5420</v>
      </c>
      <c r="H50" s="11">
        <f t="shared" si="0"/>
        <v>-90</v>
      </c>
    </row>
    <row r="51" spans="1:8" ht="12.75">
      <c r="A51" s="27"/>
      <c r="B51" s="27" t="s">
        <v>269</v>
      </c>
      <c r="C51" s="28"/>
      <c r="D51" s="11"/>
      <c r="E51" s="11"/>
      <c r="F51" s="28"/>
      <c r="G51" s="11"/>
      <c r="H51" s="11"/>
    </row>
    <row r="52" spans="1:8" ht="7.5" customHeight="1">
      <c r="A52" s="28"/>
      <c r="B52" s="28"/>
      <c r="C52" s="28"/>
      <c r="D52" s="11"/>
      <c r="E52" s="11"/>
      <c r="F52" s="28"/>
      <c r="G52" s="11"/>
      <c r="H52" s="11"/>
    </row>
    <row r="53" spans="1:8" ht="12.75">
      <c r="A53" s="27" t="s">
        <v>75</v>
      </c>
      <c r="B53" s="28"/>
      <c r="C53" s="28"/>
      <c r="D53" s="11">
        <v>155</v>
      </c>
      <c r="E53" s="11">
        <v>254</v>
      </c>
      <c r="F53" s="28"/>
      <c r="G53" s="11">
        <f t="shared" si="0"/>
        <v>155</v>
      </c>
      <c r="H53" s="11">
        <f t="shared" si="0"/>
        <v>254</v>
      </c>
    </row>
    <row r="54" spans="1:8" ht="7.5" customHeight="1">
      <c r="A54" s="28" t="s">
        <v>54</v>
      </c>
      <c r="B54" s="28"/>
      <c r="C54" s="28"/>
      <c r="D54" s="11"/>
      <c r="E54" s="11"/>
      <c r="F54" s="28"/>
      <c r="G54" s="11"/>
      <c r="H54" s="11"/>
    </row>
    <row r="55" spans="1:8" ht="12.75">
      <c r="A55" s="27" t="s">
        <v>76</v>
      </c>
      <c r="B55" s="28"/>
      <c r="C55" s="28"/>
      <c r="D55" s="11"/>
      <c r="E55" s="11"/>
      <c r="F55" s="28"/>
      <c r="G55" s="11"/>
      <c r="H55" s="11"/>
    </row>
    <row r="56" spans="1:8" ht="12.75">
      <c r="A56" s="1"/>
      <c r="B56" s="27" t="s">
        <v>77</v>
      </c>
      <c r="C56" s="28"/>
      <c r="D56" s="33">
        <v>3649</v>
      </c>
      <c r="E56" s="33">
        <v>12430</v>
      </c>
      <c r="F56" s="28"/>
      <c r="G56" s="11">
        <f t="shared" si="0"/>
        <v>3649</v>
      </c>
      <c r="H56" s="11">
        <f t="shared" si="0"/>
        <v>12430</v>
      </c>
    </row>
    <row r="57" spans="1:8" ht="7.5" customHeight="1">
      <c r="A57" s="28"/>
      <c r="B57" s="28"/>
      <c r="C57" s="28"/>
      <c r="D57" s="10"/>
      <c r="E57" s="10"/>
      <c r="F57" s="28"/>
      <c r="G57" s="10">
        <f t="shared" si="0"/>
        <v>0</v>
      </c>
      <c r="H57" s="10">
        <f t="shared" si="0"/>
        <v>0</v>
      </c>
    </row>
    <row r="58" spans="1:8" ht="12.75">
      <c r="A58" s="27" t="s">
        <v>78</v>
      </c>
      <c r="B58" s="28"/>
      <c r="C58" s="28"/>
      <c r="D58" s="11"/>
      <c r="E58" s="11"/>
      <c r="F58" s="28"/>
      <c r="G58" s="11"/>
      <c r="H58" s="11"/>
    </row>
    <row r="59" spans="1:8" ht="13.5" thickBot="1">
      <c r="A59" s="1"/>
      <c r="B59" s="27" t="s">
        <v>77</v>
      </c>
      <c r="C59" s="61" t="s">
        <v>79</v>
      </c>
      <c r="D59" s="34">
        <f>SUM(D50:D57)</f>
        <v>9224</v>
      </c>
      <c r="E59" s="34">
        <f>SUM(E50:E57)</f>
        <v>12594</v>
      </c>
      <c r="F59" s="28"/>
      <c r="G59" s="34">
        <f t="shared" si="0"/>
        <v>9224</v>
      </c>
      <c r="H59" s="34">
        <f t="shared" si="0"/>
        <v>12594</v>
      </c>
    </row>
    <row r="60" spans="1:8" ht="12.75">
      <c r="A60" s="1"/>
      <c r="B60" s="27"/>
      <c r="C60" s="61"/>
      <c r="D60" s="11"/>
      <c r="E60" s="33"/>
      <c r="F60" s="28"/>
      <c r="G60" s="11"/>
      <c r="H60" s="33"/>
    </row>
    <row r="61" spans="1:8" ht="12.75">
      <c r="A61" s="28"/>
      <c r="B61" s="28"/>
      <c r="C61" s="28"/>
      <c r="D61" s="28"/>
      <c r="E61" s="28"/>
      <c r="F61" s="28"/>
      <c r="G61" s="22"/>
      <c r="H61" s="23"/>
    </row>
    <row r="62" spans="1:8" ht="12.75">
      <c r="A62" s="3" t="s">
        <v>29</v>
      </c>
      <c r="B62" s="1"/>
      <c r="C62" s="1"/>
      <c r="D62" s="1"/>
      <c r="E62" s="1"/>
      <c r="F62" s="1"/>
      <c r="G62" s="7"/>
      <c r="H62" s="7"/>
    </row>
    <row r="63" spans="1:8" ht="12.75">
      <c r="A63" s="147" t="s">
        <v>230</v>
      </c>
      <c r="B63" s="147"/>
      <c r="C63" s="147"/>
      <c r="D63" s="147"/>
      <c r="E63" s="147"/>
      <c r="F63" s="147"/>
      <c r="G63" s="147"/>
      <c r="H63" s="147"/>
    </row>
    <row r="64" spans="1:8" ht="12.75">
      <c r="A64" s="147"/>
      <c r="B64" s="147"/>
      <c r="C64" s="147"/>
      <c r="D64" s="147"/>
      <c r="E64" s="147"/>
      <c r="F64" s="147"/>
      <c r="G64" s="147"/>
      <c r="H64" s="147"/>
    </row>
    <row r="65" spans="1:8" ht="12.75">
      <c r="A65" s="147"/>
      <c r="B65" s="147"/>
      <c r="C65" s="147"/>
      <c r="D65" s="147"/>
      <c r="E65" s="147"/>
      <c r="F65" s="147"/>
      <c r="G65" s="147"/>
      <c r="H65" s="147"/>
    </row>
    <row r="66" spans="1:8" ht="12.75">
      <c r="A66" s="18"/>
      <c r="B66" s="44"/>
      <c r="C66" s="44"/>
      <c r="D66" s="44"/>
      <c r="E66" s="44"/>
      <c r="F66" s="44"/>
      <c r="G66" s="44"/>
      <c r="H66" s="44"/>
    </row>
    <row r="67" spans="1:8" ht="12.75">
      <c r="A67" s="1"/>
      <c r="B67" s="44"/>
      <c r="C67" s="44"/>
      <c r="D67" s="44"/>
      <c r="E67" s="44"/>
      <c r="F67" s="44"/>
      <c r="G67" s="44"/>
      <c r="H67" s="44"/>
    </row>
    <row r="68" spans="1:8" ht="12.75">
      <c r="A68" s="1"/>
      <c r="B68" s="44"/>
      <c r="C68" s="44"/>
      <c r="D68" s="44"/>
      <c r="E68" s="44"/>
      <c r="F68" s="44"/>
      <c r="G68" s="44"/>
      <c r="H68" s="44"/>
    </row>
    <row r="69" spans="1:8" ht="12.75">
      <c r="A69" s="1"/>
      <c r="B69" s="44"/>
      <c r="C69" s="44"/>
      <c r="D69" s="44"/>
      <c r="E69" s="44"/>
      <c r="F69" s="44"/>
      <c r="G69" s="44"/>
      <c r="H69" s="44"/>
    </row>
    <row r="70" spans="1:8" ht="12.75">
      <c r="A70" s="1"/>
      <c r="B70" s="1"/>
      <c r="C70" s="1"/>
      <c r="D70" s="1"/>
      <c r="E70" s="1"/>
      <c r="F70" s="1"/>
      <c r="G70" s="1"/>
      <c r="H70" s="1"/>
    </row>
  </sheetData>
  <mergeCells count="3">
    <mergeCell ref="D10:E10"/>
    <mergeCell ref="G10:H10"/>
    <mergeCell ref="A63:H65"/>
  </mergeCells>
  <printOptions/>
  <pageMargins left="0.5905511811023623" right="0.5905511811023623" top="0.984251968503937" bottom="0.5905511811023623" header="0.5118110236220472" footer="0.5118110236220472"/>
  <pageSetup fitToHeight="1" fitToWidth="1" horizontalDpi="600" verticalDpi="600" orientation="portrait" paperSize="9" scale="92" r:id="rId2"/>
  <rowBreaks count="1" manualBreakCount="1">
    <brk id="59" max="7" man="1"/>
  </rowBreaks>
  <drawing r:id="rId1"/>
</worksheet>
</file>

<file path=xl/worksheets/sheet5.xml><?xml version="1.0" encoding="utf-8"?>
<worksheet xmlns="http://schemas.openxmlformats.org/spreadsheetml/2006/main" xmlns:r="http://schemas.openxmlformats.org/officeDocument/2006/relationships">
  <dimension ref="A1:S263"/>
  <sheetViews>
    <sheetView workbookViewId="0" topLeftCell="A1">
      <selection activeCell="J146" sqref="J146"/>
    </sheetView>
  </sheetViews>
  <sheetFormatPr defaultColWidth="9.140625" defaultRowHeight="12.75"/>
  <cols>
    <col min="1" max="1" width="3.8515625" style="66" customWidth="1"/>
    <col min="2" max="2" width="4.140625" style="66" customWidth="1"/>
    <col min="3" max="3" width="8.57421875" style="66" customWidth="1"/>
    <col min="4" max="4" width="14.421875" style="66" customWidth="1"/>
    <col min="5" max="5" width="10.8515625" style="66" customWidth="1"/>
    <col min="6" max="6" width="12.7109375" style="66" bestFit="1" customWidth="1"/>
    <col min="7" max="7" width="11.28125" style="66" customWidth="1"/>
    <col min="8" max="8" width="16.140625" style="111" customWidth="1"/>
    <col min="9" max="9" width="16.8515625" style="66" customWidth="1"/>
    <col min="10" max="16384" width="9.140625" style="66" customWidth="1"/>
  </cols>
  <sheetData>
    <row r="1" spans="1:9" ht="12.75">
      <c r="A1" s="1"/>
      <c r="B1" s="1"/>
      <c r="C1" s="1"/>
      <c r="D1" s="1"/>
      <c r="E1" s="1"/>
      <c r="F1" s="1"/>
      <c r="G1" s="1"/>
      <c r="H1" s="55"/>
      <c r="I1" s="1"/>
    </row>
    <row r="2" spans="1:9" ht="12.75">
      <c r="A2" s="1"/>
      <c r="B2" s="1"/>
      <c r="C2" s="1"/>
      <c r="D2" s="1"/>
      <c r="E2" s="1"/>
      <c r="F2" s="1"/>
      <c r="G2" s="1"/>
      <c r="H2" s="55"/>
      <c r="I2" s="1"/>
    </row>
    <row r="3" spans="1:9" ht="12.75">
      <c r="A3" s="1"/>
      <c r="B3" s="1"/>
      <c r="C3" s="1"/>
      <c r="D3" s="1"/>
      <c r="E3" s="1"/>
      <c r="F3" s="1"/>
      <c r="G3" s="1"/>
      <c r="H3" s="55"/>
      <c r="I3" s="1"/>
    </row>
    <row r="4" spans="1:9" ht="12.75">
      <c r="A4" s="1"/>
      <c r="B4" s="1"/>
      <c r="C4" s="1"/>
      <c r="D4" s="1"/>
      <c r="E4" s="1"/>
      <c r="F4" s="1"/>
      <c r="G4" s="1"/>
      <c r="H4" s="55"/>
      <c r="I4" s="1"/>
    </row>
    <row r="5" spans="1:9" ht="15.75">
      <c r="A5" s="2" t="s">
        <v>1</v>
      </c>
      <c r="B5" s="2"/>
      <c r="C5" s="1"/>
      <c r="D5" s="1"/>
      <c r="E5" s="3"/>
      <c r="F5" s="1"/>
      <c r="G5" s="1"/>
      <c r="H5" s="55"/>
      <c r="I5" s="1"/>
    </row>
    <row r="6" spans="1:9" ht="12.75">
      <c r="A6" s="1"/>
      <c r="B6" s="1"/>
      <c r="C6" s="1"/>
      <c r="D6" s="1"/>
      <c r="E6" s="1"/>
      <c r="F6" s="1"/>
      <c r="G6" s="1"/>
      <c r="H6" s="55"/>
      <c r="I6" s="1"/>
    </row>
    <row r="7" spans="1:9" ht="12.75">
      <c r="A7" s="3" t="s">
        <v>80</v>
      </c>
      <c r="B7" s="1"/>
      <c r="C7" s="1"/>
      <c r="D7" s="1"/>
      <c r="E7" s="3"/>
      <c r="F7" s="1"/>
      <c r="G7" s="1"/>
      <c r="H7" s="55"/>
      <c r="I7" s="1"/>
    </row>
    <row r="8" spans="1:9" ht="12.75">
      <c r="A8" s="3" t="s">
        <v>188</v>
      </c>
      <c r="B8" s="1"/>
      <c r="C8" s="1"/>
      <c r="D8" s="1"/>
      <c r="E8" s="3"/>
      <c r="F8" s="1"/>
      <c r="G8" s="1"/>
      <c r="H8" s="55"/>
      <c r="I8" s="1"/>
    </row>
    <row r="9" spans="1:9" ht="12.75">
      <c r="A9" s="1"/>
      <c r="B9" s="1"/>
      <c r="C9" s="1"/>
      <c r="D9" s="1"/>
      <c r="E9" s="3"/>
      <c r="F9" s="1"/>
      <c r="G9" s="1"/>
      <c r="H9" s="55"/>
      <c r="I9" s="1"/>
    </row>
    <row r="10" spans="1:9" ht="12.75">
      <c r="A10" s="1"/>
      <c r="B10" s="1"/>
      <c r="C10" s="1"/>
      <c r="D10" s="1"/>
      <c r="E10" s="3"/>
      <c r="F10" s="1"/>
      <c r="G10" s="1"/>
      <c r="H10" s="55"/>
      <c r="I10" s="1"/>
    </row>
    <row r="11" spans="1:9" ht="12.75">
      <c r="A11" s="27" t="s">
        <v>81</v>
      </c>
      <c r="B11" s="27" t="s">
        <v>82</v>
      </c>
      <c r="C11" s="27"/>
      <c r="D11" s="27"/>
      <c r="E11" s="27"/>
      <c r="F11" s="28"/>
      <c r="G11" s="28"/>
      <c r="H11" s="56"/>
      <c r="I11" s="28"/>
    </row>
    <row r="12" spans="1:9" ht="12.75">
      <c r="A12" s="28"/>
      <c r="B12" s="28"/>
      <c r="C12" s="28"/>
      <c r="D12" s="28"/>
      <c r="E12" s="27"/>
      <c r="F12" s="28"/>
      <c r="G12" s="35"/>
      <c r="H12" s="56"/>
      <c r="I12" s="35"/>
    </row>
    <row r="13" spans="1:9" ht="12.75">
      <c r="A13" s="27" t="s">
        <v>83</v>
      </c>
      <c r="B13" s="27" t="s">
        <v>84</v>
      </c>
      <c r="C13" s="27"/>
      <c r="D13" s="27"/>
      <c r="E13" s="27"/>
      <c r="F13" s="28"/>
      <c r="G13" s="35"/>
      <c r="H13" s="56"/>
      <c r="I13" s="35"/>
    </row>
    <row r="14" spans="1:9" ht="12.75">
      <c r="A14" s="27"/>
      <c r="B14" s="151" t="s">
        <v>172</v>
      </c>
      <c r="C14" s="151"/>
      <c r="D14" s="151"/>
      <c r="E14" s="151"/>
      <c r="F14" s="151"/>
      <c r="G14" s="151"/>
      <c r="H14" s="151"/>
      <c r="I14" s="151"/>
    </row>
    <row r="15" spans="1:9" ht="12.75">
      <c r="A15" s="27"/>
      <c r="B15" s="151"/>
      <c r="C15" s="151"/>
      <c r="D15" s="151"/>
      <c r="E15" s="151"/>
      <c r="F15" s="151"/>
      <c r="G15" s="151"/>
      <c r="H15" s="151"/>
      <c r="I15" s="151"/>
    </row>
    <row r="16" spans="1:9" ht="12.75">
      <c r="A16" s="27"/>
      <c r="B16" s="151"/>
      <c r="C16" s="151"/>
      <c r="D16" s="151"/>
      <c r="E16" s="151"/>
      <c r="F16" s="151"/>
      <c r="G16" s="151"/>
      <c r="H16" s="151"/>
      <c r="I16" s="151"/>
    </row>
    <row r="17" spans="1:9" ht="16.5" customHeight="1">
      <c r="A17" s="27"/>
      <c r="B17" s="151"/>
      <c r="C17" s="151"/>
      <c r="D17" s="151"/>
      <c r="E17" s="151"/>
      <c r="F17" s="151"/>
      <c r="G17" s="151"/>
      <c r="H17" s="151"/>
      <c r="I17" s="151"/>
    </row>
    <row r="18" spans="1:9" ht="12.75">
      <c r="A18" s="27"/>
      <c r="B18" s="28"/>
      <c r="C18" s="28"/>
      <c r="D18" s="28"/>
      <c r="E18" s="28"/>
      <c r="F18" s="28"/>
      <c r="G18" s="28"/>
      <c r="H18" s="28"/>
      <c r="I18" s="28"/>
    </row>
    <row r="19" spans="1:9" ht="12.75">
      <c r="A19" s="27"/>
      <c r="B19" s="151" t="s">
        <v>212</v>
      </c>
      <c r="C19" s="151"/>
      <c r="D19" s="151"/>
      <c r="E19" s="151"/>
      <c r="F19" s="151"/>
      <c r="G19" s="151"/>
      <c r="H19" s="151"/>
      <c r="I19" s="151"/>
    </row>
    <row r="20" spans="1:9" ht="12.75">
      <c r="A20" s="28"/>
      <c r="B20" s="151"/>
      <c r="C20" s="151"/>
      <c r="D20" s="151"/>
      <c r="E20" s="151"/>
      <c r="F20" s="151"/>
      <c r="G20" s="151"/>
      <c r="H20" s="151"/>
      <c r="I20" s="151"/>
    </row>
    <row r="21" spans="1:9" ht="12.75">
      <c r="A21" s="28"/>
      <c r="B21" s="151"/>
      <c r="C21" s="151"/>
      <c r="D21" s="151"/>
      <c r="E21" s="151"/>
      <c r="F21" s="151"/>
      <c r="G21" s="151"/>
      <c r="H21" s="151"/>
      <c r="I21" s="151"/>
    </row>
    <row r="22" spans="1:9" ht="30" customHeight="1">
      <c r="A22" s="28"/>
      <c r="B22" s="151"/>
      <c r="C22" s="151"/>
      <c r="D22" s="151"/>
      <c r="E22" s="151"/>
      <c r="F22" s="151"/>
      <c r="G22" s="151"/>
      <c r="H22" s="151"/>
      <c r="I22" s="151"/>
    </row>
    <row r="23" spans="1:9" ht="12.75">
      <c r="A23" s="28"/>
      <c r="B23" s="28"/>
      <c r="C23" s="28"/>
      <c r="D23" s="28"/>
      <c r="E23" s="28"/>
      <c r="F23" s="28"/>
      <c r="G23" s="28"/>
      <c r="H23" s="28"/>
      <c r="I23" s="28"/>
    </row>
    <row r="24" spans="1:9" ht="12.75">
      <c r="A24" s="28"/>
      <c r="B24" s="151" t="s">
        <v>213</v>
      </c>
      <c r="C24" s="151"/>
      <c r="D24" s="151"/>
      <c r="E24" s="151"/>
      <c r="F24" s="151"/>
      <c r="G24" s="151"/>
      <c r="H24" s="151"/>
      <c r="I24" s="151"/>
    </row>
    <row r="25" spans="1:9" ht="15" customHeight="1">
      <c r="A25" s="28"/>
      <c r="B25" s="151"/>
      <c r="C25" s="151"/>
      <c r="D25" s="151"/>
      <c r="E25" s="151"/>
      <c r="F25" s="151"/>
      <c r="G25" s="151"/>
      <c r="H25" s="151"/>
      <c r="I25" s="151"/>
    </row>
    <row r="26" spans="1:9" ht="12.75">
      <c r="A26" s="28"/>
      <c r="B26" s="28"/>
      <c r="C26" s="28"/>
      <c r="D26" s="28"/>
      <c r="E26" s="28"/>
      <c r="F26" s="28"/>
      <c r="G26" s="28"/>
      <c r="H26" s="28"/>
      <c r="I26" s="28"/>
    </row>
    <row r="27" spans="1:9" ht="12.75">
      <c r="A27" s="27" t="s">
        <v>86</v>
      </c>
      <c r="B27" s="27" t="s">
        <v>87</v>
      </c>
      <c r="C27" s="27"/>
      <c r="D27" s="27"/>
      <c r="E27" s="28"/>
      <c r="F27" s="28"/>
      <c r="G27" s="22"/>
      <c r="H27" s="58"/>
      <c r="I27" s="23"/>
    </row>
    <row r="28" spans="1:9" ht="12.75">
      <c r="A28" s="28"/>
      <c r="B28" s="152" t="s">
        <v>267</v>
      </c>
      <c r="C28" s="152"/>
      <c r="D28" s="152"/>
      <c r="E28" s="152"/>
      <c r="F28" s="152"/>
      <c r="G28" s="152"/>
      <c r="H28" s="152"/>
      <c r="I28" s="152"/>
    </row>
    <row r="29" spans="1:9" ht="16.5" customHeight="1">
      <c r="A29" s="28"/>
      <c r="B29" s="152"/>
      <c r="C29" s="152"/>
      <c r="D29" s="152"/>
      <c r="E29" s="152"/>
      <c r="F29" s="152"/>
      <c r="G29" s="152"/>
      <c r="H29" s="152"/>
      <c r="I29" s="152"/>
    </row>
    <row r="30" spans="1:9" ht="12.75">
      <c r="A30" s="27"/>
      <c r="B30" s="28"/>
      <c r="C30" s="28"/>
      <c r="D30" s="28"/>
      <c r="E30" s="28"/>
      <c r="F30" s="28"/>
      <c r="G30" s="22"/>
      <c r="H30" s="58"/>
      <c r="I30" s="22"/>
    </row>
    <row r="31" spans="1:9" ht="12.75">
      <c r="A31" s="27" t="s">
        <v>88</v>
      </c>
      <c r="B31" s="27" t="s">
        <v>89</v>
      </c>
      <c r="C31" s="27"/>
      <c r="D31" s="27"/>
      <c r="E31" s="28"/>
      <c r="F31" s="28"/>
      <c r="G31" s="22"/>
      <c r="H31" s="58"/>
      <c r="I31" s="23"/>
    </row>
    <row r="32" spans="1:9" ht="12.75" customHeight="1">
      <c r="A32" s="28"/>
      <c r="B32" s="151" t="s">
        <v>214</v>
      </c>
      <c r="C32" s="151"/>
      <c r="D32" s="151"/>
      <c r="E32" s="151"/>
      <c r="F32" s="151"/>
      <c r="G32" s="151"/>
      <c r="H32" s="151"/>
      <c r="I32" s="151"/>
    </row>
    <row r="33" spans="1:9" ht="12.75">
      <c r="A33" s="28"/>
      <c r="B33" s="151"/>
      <c r="C33" s="151"/>
      <c r="D33" s="151"/>
      <c r="E33" s="151"/>
      <c r="F33" s="151"/>
      <c r="G33" s="151"/>
      <c r="H33" s="151"/>
      <c r="I33" s="151"/>
    </row>
    <row r="34" spans="1:9" ht="12.75">
      <c r="A34" s="28"/>
      <c r="B34" s="36"/>
      <c r="C34" s="36"/>
      <c r="D34" s="36"/>
      <c r="E34" s="36"/>
      <c r="F34" s="36"/>
      <c r="G34" s="36"/>
      <c r="H34" s="57"/>
      <c r="I34" s="36"/>
    </row>
    <row r="35" spans="1:9" ht="12.75">
      <c r="A35" s="27" t="s">
        <v>90</v>
      </c>
      <c r="B35" s="27" t="s">
        <v>91</v>
      </c>
      <c r="C35" s="27"/>
      <c r="D35" s="27"/>
      <c r="E35" s="28"/>
      <c r="F35" s="28"/>
      <c r="G35" s="22"/>
      <c r="H35" s="58"/>
      <c r="I35" s="23"/>
    </row>
    <row r="36" spans="1:9" ht="12.75">
      <c r="A36" s="28"/>
      <c r="B36" s="151" t="s">
        <v>92</v>
      </c>
      <c r="C36" s="151"/>
      <c r="D36" s="151"/>
      <c r="E36" s="151"/>
      <c r="F36" s="151"/>
      <c r="G36" s="151"/>
      <c r="H36" s="151"/>
      <c r="I36" s="151"/>
    </row>
    <row r="37" spans="1:9" ht="16.5" customHeight="1">
      <c r="A37" s="28"/>
      <c r="B37" s="151"/>
      <c r="C37" s="151"/>
      <c r="D37" s="151"/>
      <c r="E37" s="151"/>
      <c r="F37" s="151"/>
      <c r="G37" s="151"/>
      <c r="H37" s="151"/>
      <c r="I37" s="151"/>
    </row>
    <row r="38" spans="1:9" ht="12.75">
      <c r="A38" s="28"/>
      <c r="B38" s="36"/>
      <c r="C38" s="36"/>
      <c r="D38" s="36"/>
      <c r="E38" s="36"/>
      <c r="F38" s="36"/>
      <c r="G38" s="36"/>
      <c r="H38" s="57"/>
      <c r="I38" s="36"/>
    </row>
    <row r="39" spans="1:9" ht="12.75">
      <c r="A39" s="27" t="s">
        <v>93</v>
      </c>
      <c r="B39" s="27" t="s">
        <v>94</v>
      </c>
      <c r="C39" s="27"/>
      <c r="D39" s="27"/>
      <c r="E39" s="28"/>
      <c r="F39" s="28"/>
      <c r="G39" s="22"/>
      <c r="H39" s="58"/>
      <c r="I39" s="23"/>
    </row>
    <row r="40" spans="1:9" ht="26.25" customHeight="1">
      <c r="A40" s="28"/>
      <c r="B40" s="151" t="s">
        <v>241</v>
      </c>
      <c r="C40" s="151"/>
      <c r="D40" s="151"/>
      <c r="E40" s="151"/>
      <c r="F40" s="151"/>
      <c r="G40" s="151"/>
      <c r="H40" s="151"/>
      <c r="I40" s="151"/>
    </row>
    <row r="41" spans="1:9" ht="12.75">
      <c r="A41" s="27"/>
      <c r="B41" s="28"/>
      <c r="C41" s="28"/>
      <c r="D41" s="28"/>
      <c r="E41" s="28"/>
      <c r="F41" s="28"/>
      <c r="G41" s="28"/>
      <c r="H41" s="28"/>
      <c r="I41" s="28"/>
    </row>
    <row r="42" spans="1:9" ht="12.75">
      <c r="A42" s="27" t="s">
        <v>95</v>
      </c>
      <c r="B42" s="27" t="s">
        <v>96</v>
      </c>
      <c r="C42" s="27"/>
      <c r="D42" s="27"/>
      <c r="E42" s="28"/>
      <c r="F42" s="28"/>
      <c r="G42" s="23"/>
      <c r="H42" s="58"/>
      <c r="I42" s="23"/>
    </row>
    <row r="43" spans="1:9" ht="12.75">
      <c r="A43" s="28"/>
      <c r="B43" s="151" t="s">
        <v>173</v>
      </c>
      <c r="C43" s="151"/>
      <c r="D43" s="151"/>
      <c r="E43" s="151"/>
      <c r="F43" s="151"/>
      <c r="G43" s="151"/>
      <c r="H43" s="151"/>
      <c r="I43" s="151"/>
    </row>
    <row r="44" spans="1:9" ht="12.75">
      <c r="A44" s="28"/>
      <c r="B44" s="151"/>
      <c r="C44" s="151"/>
      <c r="D44" s="151"/>
      <c r="E44" s="151"/>
      <c r="F44" s="151"/>
      <c r="G44" s="151"/>
      <c r="H44" s="151"/>
      <c r="I44" s="151"/>
    </row>
    <row r="45" spans="1:9" ht="16.5" customHeight="1">
      <c r="A45" s="28"/>
      <c r="B45" s="151"/>
      <c r="C45" s="151"/>
      <c r="D45" s="151"/>
      <c r="E45" s="151"/>
      <c r="F45" s="151"/>
      <c r="G45" s="151"/>
      <c r="H45" s="151"/>
      <c r="I45" s="151"/>
    </row>
    <row r="46" spans="1:9" ht="12.75">
      <c r="A46" s="28"/>
      <c r="B46" s="36"/>
      <c r="C46" s="36"/>
      <c r="D46" s="36"/>
      <c r="E46" s="25"/>
      <c r="F46" s="25"/>
      <c r="G46" s="25"/>
      <c r="H46" s="59"/>
      <c r="I46" s="25"/>
    </row>
    <row r="47" spans="1:9" ht="12.75">
      <c r="A47" s="27" t="s">
        <v>97</v>
      </c>
      <c r="B47" s="27" t="s">
        <v>98</v>
      </c>
      <c r="C47" s="27"/>
      <c r="D47" s="27"/>
      <c r="E47" s="28"/>
      <c r="F47" s="28"/>
      <c r="G47" s="22"/>
      <c r="H47" s="58"/>
      <c r="I47" s="22"/>
    </row>
    <row r="48" spans="1:9" ht="12.75">
      <c r="A48" s="27"/>
      <c r="B48" s="150" t="s">
        <v>229</v>
      </c>
      <c r="C48" s="150"/>
      <c r="D48" s="150"/>
      <c r="E48" s="150"/>
      <c r="F48" s="150"/>
      <c r="G48" s="150"/>
      <c r="H48" s="150"/>
      <c r="I48" s="150"/>
    </row>
    <row r="49" spans="1:9" ht="12.75">
      <c r="A49" s="27"/>
      <c r="B49" s="150"/>
      <c r="C49" s="150"/>
      <c r="D49" s="150"/>
      <c r="E49" s="150"/>
      <c r="F49" s="150"/>
      <c r="G49" s="150"/>
      <c r="H49" s="150"/>
      <c r="I49" s="150"/>
    </row>
    <row r="50" spans="1:9" ht="12.75">
      <c r="A50" s="28"/>
      <c r="B50" s="28"/>
      <c r="C50" s="28"/>
      <c r="D50" s="28"/>
      <c r="E50" s="38"/>
      <c r="F50" s="28"/>
      <c r="G50" s="22"/>
      <c r="H50" s="58"/>
      <c r="I50" s="23"/>
    </row>
    <row r="51" spans="1:9" ht="12.75">
      <c r="A51" s="28"/>
      <c r="B51" s="28"/>
      <c r="C51" s="28"/>
      <c r="D51" s="28"/>
      <c r="E51" s="28"/>
      <c r="F51" s="28"/>
      <c r="G51" s="22"/>
      <c r="H51" s="58"/>
      <c r="I51" s="23"/>
    </row>
    <row r="52" spans="1:9" ht="12.75">
      <c r="A52" s="28"/>
      <c r="B52" s="28"/>
      <c r="C52" s="28"/>
      <c r="D52" s="28"/>
      <c r="E52" s="28"/>
      <c r="F52" s="28"/>
      <c r="G52" s="28"/>
      <c r="H52" s="28"/>
      <c r="I52" s="28"/>
    </row>
    <row r="53" spans="1:9" ht="12.75">
      <c r="A53" s="27" t="s">
        <v>81</v>
      </c>
      <c r="B53" s="27" t="s">
        <v>85</v>
      </c>
      <c r="C53" s="36"/>
      <c r="D53" s="36"/>
      <c r="E53" s="36"/>
      <c r="F53" s="36"/>
      <c r="G53" s="36"/>
      <c r="H53" s="57"/>
      <c r="I53" s="36"/>
    </row>
    <row r="54" spans="1:9" ht="12.75">
      <c r="A54" s="28"/>
      <c r="B54" s="36"/>
      <c r="C54" s="36"/>
      <c r="D54" s="36"/>
      <c r="E54" s="36"/>
      <c r="F54" s="36"/>
      <c r="G54" s="36"/>
      <c r="H54" s="36"/>
      <c r="I54" s="36"/>
    </row>
    <row r="55" spans="1:9" ht="12.75">
      <c r="A55" s="27" t="s">
        <v>99</v>
      </c>
      <c r="B55" s="27" t="s">
        <v>100</v>
      </c>
      <c r="C55" s="28"/>
      <c r="D55" s="28"/>
      <c r="E55" s="28"/>
      <c r="F55" s="28"/>
      <c r="G55" s="28"/>
      <c r="H55" s="56"/>
      <c r="I55" s="28"/>
    </row>
    <row r="56" spans="1:9" ht="12.75">
      <c r="A56" s="27"/>
      <c r="B56" s="27"/>
      <c r="C56" s="28"/>
      <c r="D56" s="28"/>
      <c r="E56" s="28"/>
      <c r="F56" s="28"/>
      <c r="G56" s="28"/>
      <c r="H56" s="56"/>
      <c r="I56" s="28"/>
    </row>
    <row r="57" spans="1:9" ht="12.75" customHeight="1">
      <c r="A57" s="28"/>
      <c r="B57" s="156" t="s">
        <v>219</v>
      </c>
      <c r="C57" s="156"/>
      <c r="D57" s="156"/>
      <c r="E57" s="156"/>
      <c r="F57" s="156"/>
      <c r="G57" s="156"/>
      <c r="H57" s="25"/>
      <c r="I57" s="25"/>
    </row>
    <row r="58" spans="1:9" ht="25.5">
      <c r="A58" s="28"/>
      <c r="B58" s="28"/>
      <c r="C58" s="28"/>
      <c r="D58" s="28"/>
      <c r="E58" s="28"/>
      <c r="F58" s="113" t="s">
        <v>221</v>
      </c>
      <c r="G58" s="114" t="s">
        <v>223</v>
      </c>
      <c r="H58" s="115" t="s">
        <v>222</v>
      </c>
      <c r="I58" s="112" t="s">
        <v>224</v>
      </c>
    </row>
    <row r="59" spans="1:9" ht="12.75">
      <c r="A59" s="28"/>
      <c r="B59" s="28"/>
      <c r="C59" s="28"/>
      <c r="D59" s="28"/>
      <c r="E59" s="28"/>
      <c r="F59" s="25" t="s">
        <v>14</v>
      </c>
      <c r="G59" s="25" t="s">
        <v>14</v>
      </c>
      <c r="H59" s="25" t="s">
        <v>14</v>
      </c>
      <c r="I59" s="25" t="s">
        <v>14</v>
      </c>
    </row>
    <row r="60" spans="1:9" ht="12.75">
      <c r="A60" s="1"/>
      <c r="B60" s="39" t="s">
        <v>15</v>
      </c>
      <c r="C60" s="1"/>
      <c r="D60" s="1"/>
      <c r="E60" s="28"/>
      <c r="F60" s="28"/>
      <c r="H60" s="104"/>
      <c r="I60" s="104"/>
    </row>
    <row r="61" spans="1:10" ht="12.75">
      <c r="A61" s="1"/>
      <c r="B61" s="1" t="s">
        <v>220</v>
      </c>
      <c r="C61" s="1"/>
      <c r="D61" s="1"/>
      <c r="E61" s="28"/>
      <c r="F61" s="22">
        <v>15786</v>
      </c>
      <c r="G61" s="118">
        <v>0</v>
      </c>
      <c r="H61" s="79">
        <v>0</v>
      </c>
      <c r="I61" s="79">
        <f>SUM(F61:H61)</f>
        <v>15786</v>
      </c>
      <c r="J61" s="77"/>
    </row>
    <row r="62" spans="1:10" ht="12.75">
      <c r="A62" s="1"/>
      <c r="B62" s="1" t="s">
        <v>64</v>
      </c>
      <c r="C62" s="1"/>
      <c r="D62" s="1"/>
      <c r="E62" s="28"/>
      <c r="F62" s="22">
        <v>0</v>
      </c>
      <c r="G62" s="118">
        <v>6</v>
      </c>
      <c r="H62" s="79">
        <v>0</v>
      </c>
      <c r="I62" s="79">
        <f>SUM(F62:H62)</f>
        <v>6</v>
      </c>
      <c r="J62" s="77"/>
    </row>
    <row r="63" spans="1:10" ht="13.5" thickBot="1">
      <c r="A63" s="1"/>
      <c r="B63" s="1"/>
      <c r="C63" s="1"/>
      <c r="D63" s="1"/>
      <c r="E63" s="28"/>
      <c r="F63" s="107">
        <f>SUM(F61:F62)</f>
        <v>15786</v>
      </c>
      <c r="G63" s="120">
        <f>SUM(G61:G62)</f>
        <v>6</v>
      </c>
      <c r="H63" s="119">
        <f>SUM(H61:H62)</f>
        <v>0</v>
      </c>
      <c r="I63" s="119">
        <f>SUM(I61:I62)</f>
        <v>15792</v>
      </c>
      <c r="J63" s="77"/>
    </row>
    <row r="64" spans="1:10" ht="13.5" thickTop="1">
      <c r="A64" s="1"/>
      <c r="B64" s="1"/>
      <c r="C64" s="1"/>
      <c r="D64" s="1"/>
      <c r="E64" s="28"/>
      <c r="F64" s="28"/>
      <c r="H64" s="97"/>
      <c r="I64" s="97"/>
      <c r="J64" s="77"/>
    </row>
    <row r="65" spans="1:9" ht="12.75">
      <c r="A65" s="1"/>
      <c r="B65" s="1" t="s">
        <v>54</v>
      </c>
      <c r="C65" s="1"/>
      <c r="D65" s="1"/>
      <c r="E65" s="28"/>
      <c r="F65" s="28"/>
      <c r="H65" s="12"/>
      <c r="I65" s="12"/>
    </row>
    <row r="66" spans="1:9" ht="12.75">
      <c r="A66" s="1"/>
      <c r="B66" s="40" t="s">
        <v>225</v>
      </c>
      <c r="C66" s="1"/>
      <c r="D66" s="1"/>
      <c r="E66" s="28"/>
      <c r="F66" s="116"/>
      <c r="G66" s="117"/>
      <c r="H66" s="81"/>
      <c r="I66" s="81"/>
    </row>
    <row r="67" spans="1:10" ht="12.75">
      <c r="A67" s="1"/>
      <c r="B67" s="1" t="s">
        <v>215</v>
      </c>
      <c r="C67" s="1"/>
      <c r="D67" s="1"/>
      <c r="E67" s="28"/>
      <c r="F67" s="22">
        <v>2263</v>
      </c>
      <c r="G67" s="118">
        <v>-27</v>
      </c>
      <c r="H67" s="79">
        <v>-55</v>
      </c>
      <c r="I67" s="79">
        <f>SUM(F67:H67)</f>
        <v>2181</v>
      </c>
      <c r="J67" s="77"/>
    </row>
    <row r="68" spans="1:10" ht="12.75">
      <c r="A68" s="1"/>
      <c r="B68" s="1" t="s">
        <v>63</v>
      </c>
      <c r="C68" s="1"/>
      <c r="D68" s="1"/>
      <c r="E68" s="28"/>
      <c r="F68" s="22"/>
      <c r="G68" s="118"/>
      <c r="H68" s="97"/>
      <c r="I68" s="97">
        <v>-167</v>
      </c>
      <c r="J68" s="77"/>
    </row>
    <row r="69" spans="1:10" ht="12.75">
      <c r="A69" s="1"/>
      <c r="B69" s="1" t="s">
        <v>64</v>
      </c>
      <c r="C69" s="1"/>
      <c r="D69" s="1"/>
      <c r="E69" s="28"/>
      <c r="F69" s="22"/>
      <c r="G69" s="118"/>
      <c r="H69" s="97"/>
      <c r="I69" s="121">
        <v>9</v>
      </c>
      <c r="J69" s="77"/>
    </row>
    <row r="70" spans="1:9" ht="12.75">
      <c r="A70" s="1"/>
      <c r="B70" s="1" t="s">
        <v>22</v>
      </c>
      <c r="C70" s="1"/>
      <c r="D70" s="1"/>
      <c r="E70" s="28"/>
      <c r="F70" s="22"/>
      <c r="G70" s="22"/>
      <c r="H70" s="22"/>
      <c r="I70" s="22">
        <f>SUM(I67:I69)</f>
        <v>2023</v>
      </c>
    </row>
    <row r="71" spans="1:9" ht="12.75">
      <c r="A71" s="1"/>
      <c r="B71" s="1" t="s">
        <v>233</v>
      </c>
      <c r="C71" s="1"/>
      <c r="D71" s="1"/>
      <c r="E71" s="28"/>
      <c r="F71" s="22"/>
      <c r="G71" s="22"/>
      <c r="H71" s="22"/>
      <c r="I71" s="22">
        <f>PL!C39</f>
        <v>-339</v>
      </c>
    </row>
    <row r="72" spans="1:9" ht="13.5" thickBot="1">
      <c r="A72" s="1"/>
      <c r="B72" s="1" t="s">
        <v>24</v>
      </c>
      <c r="C72" s="1"/>
      <c r="D72" s="1"/>
      <c r="E72" s="28"/>
      <c r="F72" s="22"/>
      <c r="G72" s="22"/>
      <c r="H72" s="22"/>
      <c r="I72" s="122">
        <f>SUM(I70:I71)</f>
        <v>1684</v>
      </c>
    </row>
    <row r="73" spans="1:9" ht="13.5" thickTop="1">
      <c r="A73" s="1"/>
      <c r="B73" s="1"/>
      <c r="C73" s="1"/>
      <c r="D73" s="1"/>
      <c r="E73" s="28"/>
      <c r="F73" s="22"/>
      <c r="G73" s="22"/>
      <c r="H73" s="58"/>
      <c r="I73" s="22"/>
    </row>
    <row r="74" spans="1:9" ht="12.75">
      <c r="A74" s="1"/>
      <c r="B74" s="3"/>
      <c r="C74" s="18"/>
      <c r="D74" s="18"/>
      <c r="E74" s="141" t="s">
        <v>264</v>
      </c>
      <c r="F74" s="141" t="s">
        <v>265</v>
      </c>
      <c r="G74" s="141" t="s">
        <v>266</v>
      </c>
      <c r="H74" s="115" t="s">
        <v>222</v>
      </c>
      <c r="I74" s="141" t="s">
        <v>224</v>
      </c>
    </row>
    <row r="75" spans="1:12" ht="12.75">
      <c r="A75" s="1"/>
      <c r="B75" s="18"/>
      <c r="C75" s="18"/>
      <c r="D75" s="18"/>
      <c r="E75" s="25" t="s">
        <v>14</v>
      </c>
      <c r="F75" s="25" t="s">
        <v>14</v>
      </c>
      <c r="G75" s="25" t="s">
        <v>14</v>
      </c>
      <c r="H75" s="25" t="s">
        <v>14</v>
      </c>
      <c r="I75" s="25" t="s">
        <v>14</v>
      </c>
      <c r="J75" s="25"/>
      <c r="K75" s="25"/>
      <c r="L75" s="25"/>
    </row>
    <row r="76" spans="1:9" ht="12.75">
      <c r="A76" s="1"/>
      <c r="B76" s="39" t="s">
        <v>15</v>
      </c>
      <c r="C76" s="18"/>
      <c r="D76" s="18"/>
      <c r="E76" s="18"/>
      <c r="F76" s="18"/>
      <c r="G76" s="18"/>
      <c r="H76" s="18"/>
      <c r="I76" s="18"/>
    </row>
    <row r="77" spans="1:9" ht="12.75">
      <c r="A77" s="1"/>
      <c r="B77" s="1" t="s">
        <v>220</v>
      </c>
      <c r="C77" s="18"/>
      <c r="D77" s="18"/>
      <c r="E77" s="49">
        <v>14621</v>
      </c>
      <c r="F77" s="49">
        <v>2515</v>
      </c>
      <c r="G77" s="49">
        <v>187</v>
      </c>
      <c r="H77" s="49">
        <f>-1537</f>
        <v>-1537</v>
      </c>
      <c r="I77" s="79">
        <f>SUM(E77:H77)</f>
        <v>15786</v>
      </c>
    </row>
    <row r="78" spans="1:9" ht="12.75">
      <c r="A78" s="1"/>
      <c r="B78" s="1" t="s">
        <v>64</v>
      </c>
      <c r="C78" s="18"/>
      <c r="D78" s="18"/>
      <c r="E78" s="49">
        <v>6</v>
      </c>
      <c r="F78" s="49">
        <v>0</v>
      </c>
      <c r="G78" s="49">
        <v>0</v>
      </c>
      <c r="H78" s="49">
        <v>0</v>
      </c>
      <c r="I78" s="79">
        <f>SUM(E78:H78)</f>
        <v>6</v>
      </c>
    </row>
    <row r="79" spans="1:9" ht="13.5" thickBot="1">
      <c r="A79" s="1"/>
      <c r="B79" s="18"/>
      <c r="C79" s="18"/>
      <c r="D79" s="18"/>
      <c r="E79" s="107">
        <f>SUM(E77:E78)</f>
        <v>14627</v>
      </c>
      <c r="F79" s="120">
        <f>SUM(F77:F78)</f>
        <v>2515</v>
      </c>
      <c r="G79" s="119">
        <f>SUM(G77:G78)</f>
        <v>187</v>
      </c>
      <c r="H79" s="119">
        <f>SUM(H77:H78)</f>
        <v>-1537</v>
      </c>
      <c r="I79" s="107">
        <f>SUM(I77:I78)</f>
        <v>15792</v>
      </c>
    </row>
    <row r="80" spans="1:9" ht="13.5" thickTop="1">
      <c r="A80" s="1"/>
      <c r="B80" s="18"/>
      <c r="C80" s="18"/>
      <c r="D80" s="18"/>
      <c r="E80" s="18"/>
      <c r="F80" s="18"/>
      <c r="G80" s="18"/>
      <c r="H80" s="18"/>
      <c r="I80" s="18"/>
    </row>
    <row r="81" spans="1:9" ht="12.75">
      <c r="A81" s="1"/>
      <c r="B81" s="40" t="s">
        <v>225</v>
      </c>
      <c r="C81" s="1"/>
      <c r="D81" s="18"/>
      <c r="E81" s="18"/>
      <c r="F81" s="18"/>
      <c r="G81" s="18"/>
      <c r="H81" s="18"/>
      <c r="I81" s="18"/>
    </row>
    <row r="82" spans="1:9" ht="12.75">
      <c r="A82" s="1"/>
      <c r="B82" s="1" t="s">
        <v>215</v>
      </c>
      <c r="C82" s="1"/>
      <c r="D82" s="18"/>
      <c r="E82" s="49">
        <v>2763</v>
      </c>
      <c r="F82" s="49">
        <f>-269</f>
        <v>-269</v>
      </c>
      <c r="G82" s="49">
        <f>-258</f>
        <v>-258</v>
      </c>
      <c r="H82" s="49">
        <f>-55</f>
        <v>-55</v>
      </c>
      <c r="I82" s="79">
        <f>SUM(E82:H82)</f>
        <v>2181</v>
      </c>
    </row>
    <row r="83" spans="1:9" ht="12.75">
      <c r="A83" s="1"/>
      <c r="B83" s="1" t="s">
        <v>63</v>
      </c>
      <c r="C83" s="1"/>
      <c r="D83" s="18"/>
      <c r="E83" s="49"/>
      <c r="F83" s="49"/>
      <c r="G83" s="49"/>
      <c r="H83" s="144"/>
      <c r="I83" s="97">
        <v>-167</v>
      </c>
    </row>
    <row r="84" spans="1:9" ht="12.75">
      <c r="A84" s="1"/>
      <c r="B84" s="1" t="s">
        <v>64</v>
      </c>
      <c r="C84" s="1"/>
      <c r="D84" s="18"/>
      <c r="E84" s="49"/>
      <c r="F84" s="49"/>
      <c r="G84" s="49"/>
      <c r="H84" s="144"/>
      <c r="I84" s="121">
        <v>9</v>
      </c>
    </row>
    <row r="85" spans="1:9" ht="12.75">
      <c r="A85" s="1"/>
      <c r="B85" s="1" t="s">
        <v>22</v>
      </c>
      <c r="C85" s="1"/>
      <c r="D85" s="18"/>
      <c r="E85" s="49"/>
      <c r="F85" s="49"/>
      <c r="G85" s="49"/>
      <c r="H85" s="144"/>
      <c r="I85" s="49">
        <f>SUM(I82:I84)</f>
        <v>2023</v>
      </c>
    </row>
    <row r="86" spans="1:9" ht="12.75">
      <c r="A86" s="1"/>
      <c r="B86" s="1" t="s">
        <v>233</v>
      </c>
      <c r="C86" s="1"/>
      <c r="D86" s="18"/>
      <c r="E86" s="49"/>
      <c r="F86" s="49"/>
      <c r="G86" s="49"/>
      <c r="H86" s="144"/>
      <c r="I86" s="22">
        <f>PL!C39</f>
        <v>-339</v>
      </c>
    </row>
    <row r="87" spans="1:9" ht="13.5" thickBot="1">
      <c r="A87" s="1"/>
      <c r="B87" s="1" t="s">
        <v>24</v>
      </c>
      <c r="C87" s="1"/>
      <c r="D87" s="18"/>
      <c r="E87" s="49"/>
      <c r="F87" s="49"/>
      <c r="G87" s="49"/>
      <c r="H87" s="144"/>
      <c r="I87" s="145">
        <f>SUM(I85:I86)</f>
        <v>1684</v>
      </c>
    </row>
    <row r="88" spans="1:9" ht="13.5" thickTop="1">
      <c r="A88" s="1"/>
      <c r="B88" s="18"/>
      <c r="C88" s="18"/>
      <c r="D88" s="18"/>
      <c r="E88" s="18"/>
      <c r="F88" s="18"/>
      <c r="G88" s="18"/>
      <c r="H88" s="54"/>
      <c r="I88" s="18"/>
    </row>
    <row r="89" spans="1:9" ht="12.75">
      <c r="A89" s="1"/>
      <c r="B89" s="18"/>
      <c r="C89" s="18"/>
      <c r="D89" s="18"/>
      <c r="E89" s="18"/>
      <c r="F89" s="18"/>
      <c r="G89" s="18"/>
      <c r="H89" s="54"/>
      <c r="I89" s="18"/>
    </row>
    <row r="90" spans="1:9" ht="12.75">
      <c r="A90" s="27" t="s">
        <v>101</v>
      </c>
      <c r="B90" s="27" t="s">
        <v>102</v>
      </c>
      <c r="C90" s="27"/>
      <c r="D90" s="27"/>
      <c r="E90" s="28"/>
      <c r="F90" s="28"/>
      <c r="G90" s="28"/>
      <c r="H90" s="56"/>
      <c r="I90" s="28"/>
    </row>
    <row r="91" spans="1:9" ht="13.5" customHeight="1">
      <c r="A91" s="28"/>
      <c r="B91" s="151" t="s">
        <v>216</v>
      </c>
      <c r="C91" s="151"/>
      <c r="D91" s="151"/>
      <c r="E91" s="151"/>
      <c r="F91" s="151"/>
      <c r="G91" s="151"/>
      <c r="H91" s="151"/>
      <c r="I91" s="151"/>
    </row>
    <row r="92" spans="1:9" ht="13.5" customHeight="1">
      <c r="A92" s="28"/>
      <c r="B92" s="151"/>
      <c r="C92" s="151"/>
      <c r="D92" s="151"/>
      <c r="E92" s="151"/>
      <c r="F92" s="151"/>
      <c r="G92" s="151"/>
      <c r="H92" s="151"/>
      <c r="I92" s="151"/>
    </row>
    <row r="93" spans="1:9" ht="13.5" customHeight="1">
      <c r="A93" s="28"/>
      <c r="B93" s="151"/>
      <c r="C93" s="151"/>
      <c r="D93" s="151"/>
      <c r="E93" s="151"/>
      <c r="F93" s="151"/>
      <c r="G93" s="151"/>
      <c r="H93" s="151"/>
      <c r="I93" s="151"/>
    </row>
    <row r="94" spans="1:9" ht="12.75">
      <c r="A94" s="28"/>
      <c r="B94" s="1"/>
      <c r="C94" s="1"/>
      <c r="D94" s="28"/>
      <c r="E94" s="28"/>
      <c r="F94" s="28"/>
      <c r="G94" s="28"/>
      <c r="H94" s="56"/>
      <c r="I94" s="41"/>
    </row>
    <row r="95" spans="1:9" ht="12.75">
      <c r="A95" s="27" t="s">
        <v>103</v>
      </c>
      <c r="B95" s="27" t="s">
        <v>104</v>
      </c>
      <c r="C95" s="1"/>
      <c r="D95" s="1"/>
      <c r="E95" s="1"/>
      <c r="F95" s="1"/>
      <c r="G95" s="1"/>
      <c r="H95" s="55"/>
      <c r="I95" s="1"/>
    </row>
    <row r="96" spans="1:9" ht="28.5" customHeight="1">
      <c r="A96" s="1"/>
      <c r="B96" s="150" t="s">
        <v>242</v>
      </c>
      <c r="C96" s="150"/>
      <c r="D96" s="150"/>
      <c r="E96" s="150"/>
      <c r="F96" s="150"/>
      <c r="G96" s="150"/>
      <c r="H96" s="150"/>
      <c r="I96" s="150"/>
    </row>
    <row r="97" spans="1:9" ht="12.75">
      <c r="A97" s="1"/>
      <c r="B97" s="1"/>
      <c r="C97" s="1"/>
      <c r="D97" s="1"/>
      <c r="E97" s="1"/>
      <c r="F97" s="1"/>
      <c r="G97" s="1"/>
      <c r="H97" s="55"/>
      <c r="I97" s="1"/>
    </row>
    <row r="98" spans="1:9" ht="12.75">
      <c r="A98" s="27" t="s">
        <v>81</v>
      </c>
      <c r="B98" s="27" t="s">
        <v>85</v>
      </c>
      <c r="C98" s="1"/>
      <c r="D98" s="1"/>
      <c r="E98" s="1"/>
      <c r="F98" s="1"/>
      <c r="G98" s="1"/>
      <c r="H98" s="55"/>
      <c r="I98" s="1"/>
    </row>
    <row r="99" spans="1:9" ht="12.75">
      <c r="A99" s="1"/>
      <c r="B99" s="1"/>
      <c r="C99" s="1"/>
      <c r="D99" s="1"/>
      <c r="E99" s="1"/>
      <c r="F99" s="1"/>
      <c r="G99" s="1"/>
      <c r="H99" s="55"/>
      <c r="I99" s="1"/>
    </row>
    <row r="100" spans="1:9" ht="12.75">
      <c r="A100" s="27" t="s">
        <v>105</v>
      </c>
      <c r="B100" s="27" t="s">
        <v>106</v>
      </c>
      <c r="C100" s="1"/>
      <c r="D100" s="1"/>
      <c r="E100" s="1"/>
      <c r="F100" s="1"/>
      <c r="G100" s="1"/>
      <c r="H100" s="55"/>
      <c r="I100" s="1"/>
    </row>
    <row r="101" spans="1:9" ht="15.75" customHeight="1">
      <c r="A101" s="1"/>
      <c r="B101" s="151" t="s">
        <v>243</v>
      </c>
      <c r="C101" s="151"/>
      <c r="D101" s="151"/>
      <c r="E101" s="151"/>
      <c r="F101" s="151"/>
      <c r="G101" s="151"/>
      <c r="H101" s="151"/>
      <c r="I101" s="151"/>
    </row>
    <row r="102" spans="1:9" ht="12.75">
      <c r="A102" s="1"/>
      <c r="B102" s="28"/>
      <c r="C102" s="28"/>
      <c r="D102" s="28"/>
      <c r="E102" s="28"/>
      <c r="F102" s="28"/>
      <c r="G102" s="28"/>
      <c r="H102" s="28"/>
      <c r="I102" s="28"/>
    </row>
    <row r="103" spans="1:9" ht="12.75">
      <c r="A103" s="27" t="s">
        <v>107</v>
      </c>
      <c r="B103" s="27" t="s">
        <v>262</v>
      </c>
      <c r="C103" s="1"/>
      <c r="D103" s="1"/>
      <c r="E103" s="1"/>
      <c r="F103" s="1"/>
      <c r="G103" s="1"/>
      <c r="H103" s="55"/>
      <c r="I103" s="1"/>
    </row>
    <row r="104" spans="1:9" ht="19.5" customHeight="1">
      <c r="A104" s="1"/>
      <c r="B104" s="157" t="s">
        <v>263</v>
      </c>
      <c r="C104" s="157"/>
      <c r="D104" s="157"/>
      <c r="E104" s="157"/>
      <c r="F104" s="157"/>
      <c r="G104" s="157"/>
      <c r="H104" s="157"/>
      <c r="I104" s="157"/>
    </row>
    <row r="105" spans="1:9" ht="19.5" customHeight="1">
      <c r="A105" s="1"/>
      <c r="B105" s="157"/>
      <c r="C105" s="157"/>
      <c r="D105" s="157"/>
      <c r="E105" s="157"/>
      <c r="F105" s="157"/>
      <c r="G105" s="157"/>
      <c r="H105" s="157"/>
      <c r="I105" s="157"/>
    </row>
    <row r="106" spans="1:9" ht="19.5" customHeight="1">
      <c r="A106" s="1"/>
      <c r="B106" s="157"/>
      <c r="C106" s="157"/>
      <c r="D106" s="157"/>
      <c r="E106" s="157"/>
      <c r="F106" s="157"/>
      <c r="G106" s="157"/>
      <c r="H106" s="157"/>
      <c r="I106" s="157"/>
    </row>
    <row r="107" spans="1:9" ht="12.75">
      <c r="A107" s="1"/>
      <c r="B107" s="1"/>
      <c r="C107" s="1"/>
      <c r="D107" s="1"/>
      <c r="E107" s="1"/>
      <c r="F107" s="1"/>
      <c r="G107" s="1"/>
      <c r="H107" s="55"/>
      <c r="I107" s="1"/>
    </row>
    <row r="108" spans="1:9" ht="12.75">
      <c r="A108" s="43" t="s">
        <v>108</v>
      </c>
      <c r="B108" s="43" t="s">
        <v>109</v>
      </c>
      <c r="C108" s="9"/>
      <c r="D108" s="9"/>
      <c r="E108" s="9"/>
      <c r="F108" s="9"/>
      <c r="G108" s="9"/>
      <c r="H108" s="60"/>
      <c r="I108" s="9"/>
    </row>
    <row r="109" spans="1:9" ht="12.75">
      <c r="A109" s="9"/>
      <c r="B109" s="153" t="s">
        <v>110</v>
      </c>
      <c r="C109" s="153"/>
      <c r="D109" s="153"/>
      <c r="E109" s="153"/>
      <c r="F109" s="153"/>
      <c r="G109" s="153"/>
      <c r="H109" s="153"/>
      <c r="I109" s="153"/>
    </row>
    <row r="110" spans="1:9" ht="12.75">
      <c r="A110" s="9"/>
      <c r="B110" s="153"/>
      <c r="C110" s="153"/>
      <c r="D110" s="153"/>
      <c r="E110" s="153"/>
      <c r="F110" s="153"/>
      <c r="G110" s="153"/>
      <c r="H110" s="153"/>
      <c r="I110" s="153"/>
    </row>
    <row r="111" spans="1:9" ht="12.75">
      <c r="A111" s="9"/>
      <c r="B111" s="29"/>
      <c r="C111" s="29"/>
      <c r="D111" s="29"/>
      <c r="E111" s="29"/>
      <c r="F111" s="29"/>
      <c r="G111" s="29"/>
      <c r="H111" s="110"/>
      <c r="I111" s="25" t="s">
        <v>31</v>
      </c>
    </row>
    <row r="112" spans="1:9" ht="12.75">
      <c r="A112" s="9"/>
      <c r="B112" s="29"/>
      <c r="C112" s="29"/>
      <c r="D112" s="29"/>
      <c r="E112" s="29"/>
      <c r="F112" s="29"/>
      <c r="G112" s="29"/>
      <c r="H112" s="110"/>
      <c r="I112" s="25" t="s">
        <v>111</v>
      </c>
    </row>
    <row r="113" spans="1:9" ht="12.75">
      <c r="A113" s="9"/>
      <c r="B113" s="29"/>
      <c r="C113" s="29"/>
      <c r="D113" s="29"/>
      <c r="E113" s="29"/>
      <c r="F113" s="29"/>
      <c r="G113" s="29"/>
      <c r="H113" s="110"/>
      <c r="I113" s="25" t="s">
        <v>183</v>
      </c>
    </row>
    <row r="114" spans="1:9" ht="12.75">
      <c r="A114" s="9"/>
      <c r="B114" s="29"/>
      <c r="C114" s="29"/>
      <c r="D114" s="29"/>
      <c r="E114" s="29"/>
      <c r="F114" s="29"/>
      <c r="G114" s="29"/>
      <c r="H114" s="110"/>
      <c r="I114" s="25" t="s">
        <v>14</v>
      </c>
    </row>
    <row r="115" spans="1:9" ht="12.75">
      <c r="A115" s="1"/>
      <c r="B115" s="9" t="s">
        <v>112</v>
      </c>
      <c r="C115" s="29"/>
      <c r="D115" s="29"/>
      <c r="E115" s="29"/>
      <c r="F115" s="29"/>
      <c r="G115" s="29"/>
      <c r="H115" s="110"/>
      <c r="I115" s="29"/>
    </row>
    <row r="116" spans="1:9" ht="12.75" customHeight="1" thickBot="1">
      <c r="A116" s="1"/>
      <c r="B116" s="155" t="s">
        <v>244</v>
      </c>
      <c r="C116" s="155"/>
      <c r="D116" s="155"/>
      <c r="E116" s="155"/>
      <c r="F116" s="155"/>
      <c r="G116" s="29"/>
      <c r="H116" s="110"/>
      <c r="I116" s="108">
        <v>319</v>
      </c>
    </row>
    <row r="117" spans="1:9" ht="13.5" thickTop="1">
      <c r="A117" s="9"/>
      <c r="B117" s="29"/>
      <c r="C117" s="29"/>
      <c r="D117" s="29"/>
      <c r="E117" s="29"/>
      <c r="F117" s="29"/>
      <c r="G117" s="29"/>
      <c r="H117" s="110"/>
      <c r="I117" s="98"/>
    </row>
    <row r="118" spans="1:9" ht="12.75">
      <c r="A118" s="27" t="s">
        <v>113</v>
      </c>
      <c r="B118" s="27" t="s">
        <v>114</v>
      </c>
      <c r="C118" s="1"/>
      <c r="D118" s="1"/>
      <c r="E118" s="1"/>
      <c r="F118" s="1"/>
      <c r="G118" s="1"/>
      <c r="H118" s="55"/>
      <c r="I118" s="1"/>
    </row>
    <row r="119" spans="1:9" s="86" customFormat="1" ht="12.75" customHeight="1">
      <c r="A119" s="9"/>
      <c r="B119" s="9" t="s">
        <v>245</v>
      </c>
      <c r="C119" s="9"/>
      <c r="D119" s="9"/>
      <c r="E119" s="9"/>
      <c r="F119" s="9"/>
      <c r="G119" s="9"/>
      <c r="H119" s="9"/>
      <c r="I119" s="9"/>
    </row>
    <row r="120" spans="1:9" s="86" customFormat="1" ht="11.25" customHeight="1">
      <c r="A120" s="9"/>
      <c r="B120" s="42"/>
      <c r="C120" s="42"/>
      <c r="D120" s="42"/>
      <c r="E120" s="42"/>
      <c r="F120" s="42"/>
      <c r="H120" s="47"/>
      <c r="I120" s="63"/>
    </row>
    <row r="121" spans="1:9" ht="12.75">
      <c r="A121" s="43" t="s">
        <v>79</v>
      </c>
      <c r="B121" s="43" t="s">
        <v>115</v>
      </c>
      <c r="C121" s="9"/>
      <c r="D121" s="9"/>
      <c r="E121" s="9"/>
      <c r="F121" s="9"/>
      <c r="G121" s="9"/>
      <c r="H121" s="60"/>
      <c r="I121" s="8"/>
    </row>
    <row r="122" spans="1:9" ht="12.75">
      <c r="A122" s="43"/>
      <c r="B122" s="43"/>
      <c r="C122" s="9"/>
      <c r="D122" s="9"/>
      <c r="E122" s="9"/>
      <c r="F122" s="9"/>
      <c r="G122" s="9"/>
      <c r="H122" s="60"/>
      <c r="I122" s="25" t="s">
        <v>31</v>
      </c>
    </row>
    <row r="123" spans="1:9" ht="12.75">
      <c r="A123" s="43"/>
      <c r="B123" s="43"/>
      <c r="C123" s="9"/>
      <c r="D123" s="9"/>
      <c r="E123" s="9"/>
      <c r="F123" s="9"/>
      <c r="G123" s="9"/>
      <c r="H123" s="60"/>
      <c r="I123" s="25" t="s">
        <v>111</v>
      </c>
    </row>
    <row r="124" spans="1:9" ht="12.75">
      <c r="A124" s="43"/>
      <c r="B124" s="43"/>
      <c r="C124" s="9"/>
      <c r="D124" s="9"/>
      <c r="E124" s="9"/>
      <c r="F124" s="9"/>
      <c r="G124" s="9"/>
      <c r="H124" s="60"/>
      <c r="I124" s="25" t="s">
        <v>183</v>
      </c>
    </row>
    <row r="125" spans="1:9" ht="12.75">
      <c r="A125" s="43"/>
      <c r="B125" s="43"/>
      <c r="C125" s="9"/>
      <c r="D125" s="9"/>
      <c r="E125" s="9"/>
      <c r="F125" s="9"/>
      <c r="G125" s="9"/>
      <c r="H125" s="60"/>
      <c r="I125" s="45" t="s">
        <v>14</v>
      </c>
    </row>
    <row r="126" spans="1:9" ht="12.75">
      <c r="A126" s="43"/>
      <c r="B126" s="43"/>
      <c r="C126" s="9"/>
      <c r="D126" s="9"/>
      <c r="E126" s="9"/>
      <c r="F126" s="9"/>
      <c r="G126" s="9"/>
      <c r="H126" s="60"/>
      <c r="I126" s="45"/>
    </row>
    <row r="127" spans="1:9" ht="12.75">
      <c r="A127" s="9"/>
      <c r="B127" s="9" t="s">
        <v>40</v>
      </c>
      <c r="C127" s="9"/>
      <c r="D127" s="9"/>
      <c r="E127" s="9"/>
      <c r="F127" s="9"/>
      <c r="G127" s="9"/>
      <c r="H127" s="60"/>
      <c r="I127" s="8">
        <v>5355</v>
      </c>
    </row>
    <row r="128" spans="1:9" ht="12.75">
      <c r="A128" s="9"/>
      <c r="B128" s="9" t="s">
        <v>246</v>
      </c>
      <c r="C128" s="9"/>
      <c r="D128" s="9"/>
      <c r="E128" s="9"/>
      <c r="F128" s="9"/>
      <c r="G128" s="9"/>
      <c r="H128" s="60"/>
      <c r="I128" s="11">
        <v>263</v>
      </c>
    </row>
    <row r="129" spans="1:9" ht="12.75">
      <c r="A129" s="9"/>
      <c r="B129" s="1" t="s">
        <v>268</v>
      </c>
      <c r="C129" s="9"/>
      <c r="D129" s="9"/>
      <c r="E129" s="9"/>
      <c r="F129" s="9"/>
      <c r="G129" s="9"/>
      <c r="H129" s="60"/>
      <c r="I129" s="10">
        <v>3606</v>
      </c>
    </row>
    <row r="130" spans="1:9" ht="13.5" thickBot="1">
      <c r="A130" s="1"/>
      <c r="B130" s="1"/>
      <c r="C130" s="1"/>
      <c r="D130" s="1"/>
      <c r="E130" s="1"/>
      <c r="F130" s="1"/>
      <c r="G130" s="1"/>
      <c r="H130" s="55"/>
      <c r="I130" s="99">
        <f>SUM(I127:I129)</f>
        <v>9224</v>
      </c>
    </row>
    <row r="131" spans="1:9" ht="12.75">
      <c r="A131" s="1" t="s">
        <v>54</v>
      </c>
      <c r="B131" s="1"/>
      <c r="C131" s="1"/>
      <c r="D131" s="1"/>
      <c r="E131" s="28"/>
      <c r="F131" s="1"/>
      <c r="G131" s="1"/>
      <c r="H131" s="55"/>
      <c r="I131" s="9"/>
    </row>
    <row r="132" spans="1:9" ht="12.75">
      <c r="A132" s="27" t="s">
        <v>116</v>
      </c>
      <c r="B132" s="154" t="s">
        <v>117</v>
      </c>
      <c r="C132" s="154"/>
      <c r="D132" s="154"/>
      <c r="E132" s="154"/>
      <c r="F132" s="154"/>
      <c r="G132" s="154"/>
      <c r="H132" s="154"/>
      <c r="I132" s="154"/>
    </row>
    <row r="133" spans="1:9" ht="12.75">
      <c r="A133" s="27"/>
      <c r="B133" s="154"/>
      <c r="C133" s="154"/>
      <c r="D133" s="154"/>
      <c r="E133" s="154"/>
      <c r="F133" s="154"/>
      <c r="G133" s="154"/>
      <c r="H133" s="154"/>
      <c r="I133" s="154"/>
    </row>
    <row r="134" spans="1:9" ht="12.75">
      <c r="A134" s="1"/>
      <c r="B134" s="1"/>
      <c r="C134" s="1"/>
      <c r="D134" s="1"/>
      <c r="E134" s="1"/>
      <c r="F134" s="1"/>
      <c r="G134" s="1"/>
      <c r="H134" s="55"/>
      <c r="I134" s="1"/>
    </row>
    <row r="135" spans="1:9" ht="12.75">
      <c r="A135" s="27" t="s">
        <v>118</v>
      </c>
      <c r="B135" s="27" t="s">
        <v>119</v>
      </c>
      <c r="C135" s="1"/>
      <c r="D135" s="1"/>
      <c r="E135" s="1"/>
      <c r="F135" s="1"/>
      <c r="G135" s="1"/>
      <c r="H135" s="55"/>
      <c r="I135" s="1"/>
    </row>
    <row r="136" spans="1:19" ht="8.25" customHeight="1">
      <c r="A136" s="1"/>
      <c r="B136" s="150" t="s">
        <v>279</v>
      </c>
      <c r="C136" s="150"/>
      <c r="D136" s="150"/>
      <c r="E136" s="150"/>
      <c r="F136" s="150"/>
      <c r="G136" s="150"/>
      <c r="H136" s="150"/>
      <c r="I136" s="150"/>
      <c r="L136" s="29"/>
      <c r="M136" s="29"/>
      <c r="N136" s="29"/>
      <c r="O136" s="29"/>
      <c r="P136" s="29"/>
      <c r="Q136" s="29"/>
      <c r="R136" s="29"/>
      <c r="S136" s="29"/>
    </row>
    <row r="137" spans="1:19" ht="8.25" customHeight="1">
      <c r="A137" s="1"/>
      <c r="B137" s="150"/>
      <c r="C137" s="150"/>
      <c r="D137" s="150"/>
      <c r="E137" s="150"/>
      <c r="F137" s="150"/>
      <c r="G137" s="150"/>
      <c r="H137" s="150"/>
      <c r="I137" s="150"/>
      <c r="L137" s="29"/>
      <c r="M137" s="29"/>
      <c r="N137" s="29"/>
      <c r="O137" s="29"/>
      <c r="P137" s="29"/>
      <c r="Q137" s="29"/>
      <c r="R137" s="29"/>
      <c r="S137" s="29"/>
    </row>
    <row r="138" spans="1:19" ht="8.25" customHeight="1">
      <c r="A138" s="1"/>
      <c r="B138" s="150"/>
      <c r="C138" s="150"/>
      <c r="D138" s="150"/>
      <c r="E138" s="150"/>
      <c r="F138" s="150"/>
      <c r="G138" s="150"/>
      <c r="H138" s="150"/>
      <c r="I138" s="150"/>
      <c r="L138" s="29"/>
      <c r="M138" s="29"/>
      <c r="N138" s="29"/>
      <c r="O138" s="29"/>
      <c r="P138" s="29"/>
      <c r="Q138" s="29"/>
      <c r="R138" s="29"/>
      <c r="S138" s="29"/>
    </row>
    <row r="139" spans="1:19" ht="8.25" customHeight="1">
      <c r="A139" s="1"/>
      <c r="B139" s="150"/>
      <c r="C139" s="150"/>
      <c r="D139" s="150"/>
      <c r="E139" s="150"/>
      <c r="F139" s="150"/>
      <c r="G139" s="150"/>
      <c r="H139" s="150"/>
      <c r="I139" s="150"/>
      <c r="L139" s="29"/>
      <c r="M139" s="29"/>
      <c r="N139" s="29"/>
      <c r="O139" s="29"/>
      <c r="P139" s="29"/>
      <c r="Q139" s="29"/>
      <c r="R139" s="29"/>
      <c r="S139" s="29"/>
    </row>
    <row r="140" spans="1:19" ht="8.25" customHeight="1">
      <c r="A140" s="1"/>
      <c r="B140" s="150"/>
      <c r="C140" s="150"/>
      <c r="D140" s="150"/>
      <c r="E140" s="150"/>
      <c r="F140" s="150"/>
      <c r="G140" s="150"/>
      <c r="H140" s="150"/>
      <c r="I140" s="150"/>
      <c r="L140" s="29"/>
      <c r="M140" s="29"/>
      <c r="N140" s="29"/>
      <c r="O140" s="29"/>
      <c r="P140" s="29"/>
      <c r="Q140" s="29"/>
      <c r="R140" s="29"/>
      <c r="S140" s="29"/>
    </row>
    <row r="141" spans="1:9" ht="3" customHeight="1">
      <c r="A141" s="1"/>
      <c r="B141" s="28"/>
      <c r="C141" s="28"/>
      <c r="D141" s="28"/>
      <c r="E141" s="28"/>
      <c r="F141" s="28"/>
      <c r="G141" s="28"/>
      <c r="H141" s="28"/>
      <c r="I141" s="28"/>
    </row>
    <row r="142" spans="1:9" ht="15.75" customHeight="1">
      <c r="A142" s="1"/>
      <c r="B142" s="158" t="s">
        <v>273</v>
      </c>
      <c r="C142" s="158"/>
      <c r="D142" s="158"/>
      <c r="E142" s="158"/>
      <c r="F142" s="158"/>
      <c r="G142" s="158"/>
      <c r="H142" s="158"/>
      <c r="I142" s="158"/>
    </row>
    <row r="143" spans="1:9" ht="15.75" customHeight="1">
      <c r="A143" s="1"/>
      <c r="B143" s="158"/>
      <c r="C143" s="158"/>
      <c r="D143" s="158"/>
      <c r="E143" s="158"/>
      <c r="F143" s="158"/>
      <c r="G143" s="158"/>
      <c r="H143" s="158"/>
      <c r="I143" s="158"/>
    </row>
    <row r="144" spans="1:9" ht="15.75" customHeight="1">
      <c r="A144" s="1"/>
      <c r="B144" s="158"/>
      <c r="C144" s="158"/>
      <c r="D144" s="158"/>
      <c r="E144" s="158"/>
      <c r="F144" s="158"/>
      <c r="G144" s="158"/>
      <c r="H144" s="158"/>
      <c r="I144" s="158"/>
    </row>
    <row r="145" spans="1:9" ht="15.75" customHeight="1">
      <c r="A145" s="1"/>
      <c r="B145" s="158"/>
      <c r="C145" s="158"/>
      <c r="D145" s="158"/>
      <c r="E145" s="158"/>
      <c r="F145" s="158"/>
      <c r="G145" s="158"/>
      <c r="H145" s="158"/>
      <c r="I145" s="158"/>
    </row>
    <row r="146" spans="1:9" ht="42.75" customHeight="1">
      <c r="A146" s="1"/>
      <c r="B146" s="159" t="s">
        <v>274</v>
      </c>
      <c r="C146" s="159"/>
      <c r="D146" s="159"/>
      <c r="E146" s="159"/>
      <c r="F146" s="159"/>
      <c r="G146" s="159"/>
      <c r="H146" s="159"/>
      <c r="I146" s="159"/>
    </row>
    <row r="147" spans="1:9" ht="42.75" customHeight="1">
      <c r="A147" s="1"/>
      <c r="B147" s="159"/>
      <c r="C147" s="159"/>
      <c r="D147" s="159"/>
      <c r="E147" s="159"/>
      <c r="F147" s="159"/>
      <c r="G147" s="159"/>
      <c r="H147" s="159"/>
      <c r="I147" s="159"/>
    </row>
    <row r="148" spans="1:9" ht="8.25" customHeight="1">
      <c r="A148" s="1"/>
      <c r="B148" s="28"/>
      <c r="C148" s="28"/>
      <c r="D148" s="28"/>
      <c r="E148" s="28"/>
      <c r="F148" s="28"/>
      <c r="G148" s="28"/>
      <c r="H148" s="28"/>
      <c r="I148" s="28"/>
    </row>
    <row r="149" spans="1:9" ht="12.75">
      <c r="A149" s="3" t="s">
        <v>120</v>
      </c>
      <c r="B149" s="3" t="s">
        <v>121</v>
      </c>
      <c r="C149" s="1"/>
      <c r="D149" s="1"/>
      <c r="E149" s="1"/>
      <c r="F149" s="1"/>
      <c r="G149" s="1"/>
      <c r="H149" s="55"/>
      <c r="I149" s="1"/>
    </row>
    <row r="150" spans="1:18" ht="7.5" customHeight="1">
      <c r="A150" s="1"/>
      <c r="B150" s="150" t="s">
        <v>272</v>
      </c>
      <c r="C150" s="150"/>
      <c r="D150" s="150"/>
      <c r="E150" s="150"/>
      <c r="F150" s="150"/>
      <c r="G150" s="150"/>
      <c r="H150" s="150"/>
      <c r="I150" s="150"/>
      <c r="K150" s="9"/>
      <c r="L150" s="9"/>
      <c r="M150" s="9"/>
      <c r="N150" s="9"/>
      <c r="O150" s="9"/>
      <c r="P150" s="9"/>
      <c r="Q150" s="9"/>
      <c r="R150" s="9"/>
    </row>
    <row r="151" spans="1:18" ht="7.5" customHeight="1">
      <c r="A151" s="1"/>
      <c r="B151" s="150"/>
      <c r="C151" s="150"/>
      <c r="D151" s="150"/>
      <c r="E151" s="150"/>
      <c r="F151" s="150"/>
      <c r="G151" s="150"/>
      <c r="H151" s="150"/>
      <c r="I151" s="150"/>
      <c r="K151" s="9"/>
      <c r="L151" s="9"/>
      <c r="M151" s="9"/>
      <c r="N151" s="9"/>
      <c r="O151" s="9"/>
      <c r="P151" s="9"/>
      <c r="Q151" s="9"/>
      <c r="R151" s="9"/>
    </row>
    <row r="152" spans="1:18" ht="7.5" customHeight="1">
      <c r="A152" s="1"/>
      <c r="B152" s="150"/>
      <c r="C152" s="150"/>
      <c r="D152" s="150"/>
      <c r="E152" s="150"/>
      <c r="F152" s="150"/>
      <c r="G152" s="150"/>
      <c r="H152" s="150"/>
      <c r="I152" s="150"/>
      <c r="K152" s="9"/>
      <c r="L152" s="9"/>
      <c r="M152" s="9"/>
      <c r="N152" s="9"/>
      <c r="O152" s="9"/>
      <c r="P152" s="9"/>
      <c r="Q152" s="9"/>
      <c r="R152" s="9"/>
    </row>
    <row r="153" spans="1:18" ht="7.5" customHeight="1">
      <c r="A153" s="1"/>
      <c r="B153" s="150"/>
      <c r="C153" s="150"/>
      <c r="D153" s="150"/>
      <c r="E153" s="150"/>
      <c r="F153" s="150"/>
      <c r="G153" s="150"/>
      <c r="H153" s="150"/>
      <c r="I153" s="150"/>
      <c r="K153" s="9"/>
      <c r="L153" s="9"/>
      <c r="M153" s="9"/>
      <c r="N153" s="9"/>
      <c r="O153" s="9"/>
      <c r="P153" s="9"/>
      <c r="Q153" s="9"/>
      <c r="R153" s="9"/>
    </row>
    <row r="154" spans="1:18" ht="7.5" customHeight="1">
      <c r="A154" s="1"/>
      <c r="B154" s="150"/>
      <c r="C154" s="150"/>
      <c r="D154" s="150"/>
      <c r="E154" s="150"/>
      <c r="F154" s="150"/>
      <c r="G154" s="150"/>
      <c r="H154" s="150"/>
      <c r="I154" s="150"/>
      <c r="K154" s="9"/>
      <c r="L154" s="9"/>
      <c r="M154" s="9"/>
      <c r="N154" s="9"/>
      <c r="O154" s="9"/>
      <c r="P154" s="9"/>
      <c r="Q154" s="9"/>
      <c r="R154" s="9"/>
    </row>
    <row r="155" spans="1:18" ht="7.5" customHeight="1">
      <c r="A155" s="1"/>
      <c r="B155" s="150"/>
      <c r="C155" s="150"/>
      <c r="D155" s="150"/>
      <c r="E155" s="150"/>
      <c r="F155" s="150"/>
      <c r="G155" s="150"/>
      <c r="H155" s="150"/>
      <c r="I155" s="150"/>
      <c r="K155" s="9"/>
      <c r="L155" s="9"/>
      <c r="M155" s="9"/>
      <c r="N155" s="9"/>
      <c r="O155" s="9"/>
      <c r="P155" s="9"/>
      <c r="Q155" s="9"/>
      <c r="R155" s="9"/>
    </row>
    <row r="156" spans="1:18" ht="5.25" customHeight="1">
      <c r="A156" s="1"/>
      <c r="B156" s="9"/>
      <c r="C156" s="9"/>
      <c r="D156" s="9"/>
      <c r="E156" s="9"/>
      <c r="F156" s="9"/>
      <c r="G156" s="9"/>
      <c r="H156" s="9"/>
      <c r="I156" s="9"/>
      <c r="K156" s="9"/>
      <c r="L156" s="9"/>
      <c r="M156" s="9"/>
      <c r="N156" s="9"/>
      <c r="O156" s="9"/>
      <c r="P156" s="9"/>
      <c r="Q156" s="9"/>
      <c r="R156" s="9"/>
    </row>
    <row r="157" spans="1:18" ht="9.75" customHeight="1">
      <c r="A157" s="1"/>
      <c r="B157" s="150" t="s">
        <v>247</v>
      </c>
      <c r="C157" s="150"/>
      <c r="D157" s="150"/>
      <c r="E157" s="150"/>
      <c r="F157" s="150"/>
      <c r="G157" s="150"/>
      <c r="H157" s="150"/>
      <c r="I157" s="150"/>
      <c r="K157" s="9"/>
      <c r="L157" s="9"/>
      <c r="M157" s="9"/>
      <c r="N157" s="9"/>
      <c r="O157" s="9"/>
      <c r="P157" s="9"/>
      <c r="Q157" s="9"/>
      <c r="R157" s="9"/>
    </row>
    <row r="158" spans="1:18" ht="9.75" customHeight="1">
      <c r="A158" s="1"/>
      <c r="B158" s="150"/>
      <c r="C158" s="150"/>
      <c r="D158" s="150"/>
      <c r="E158" s="150"/>
      <c r="F158" s="150"/>
      <c r="G158" s="150"/>
      <c r="H158" s="150"/>
      <c r="I158" s="150"/>
      <c r="K158" s="9"/>
      <c r="L158" s="9"/>
      <c r="M158" s="9"/>
      <c r="N158" s="9"/>
      <c r="O158" s="9"/>
      <c r="P158" s="9"/>
      <c r="Q158" s="9"/>
      <c r="R158" s="9"/>
    </row>
    <row r="159" spans="1:18" ht="9.75" customHeight="1">
      <c r="A159" s="1"/>
      <c r="B159" s="150"/>
      <c r="C159" s="150"/>
      <c r="D159" s="150"/>
      <c r="E159" s="150"/>
      <c r="F159" s="150"/>
      <c r="G159" s="150"/>
      <c r="H159" s="150"/>
      <c r="I159" s="150"/>
      <c r="K159" s="9"/>
      <c r="L159" s="9"/>
      <c r="M159" s="9"/>
      <c r="N159" s="9"/>
      <c r="O159" s="9"/>
      <c r="P159" s="9"/>
      <c r="Q159" s="9"/>
      <c r="R159" s="9"/>
    </row>
    <row r="160" spans="1:18" ht="9.75" customHeight="1">
      <c r="A160" s="1"/>
      <c r="B160" s="150"/>
      <c r="C160" s="150"/>
      <c r="D160" s="150"/>
      <c r="E160" s="150"/>
      <c r="F160" s="150"/>
      <c r="G160" s="150"/>
      <c r="H160" s="150"/>
      <c r="I160" s="150"/>
      <c r="K160" s="9"/>
      <c r="L160" s="9"/>
      <c r="M160" s="9"/>
      <c r="N160" s="9"/>
      <c r="O160" s="9"/>
      <c r="P160" s="9"/>
      <c r="Q160" s="9"/>
      <c r="R160" s="9"/>
    </row>
    <row r="161" spans="1:18" ht="6.75" customHeight="1">
      <c r="A161" s="1"/>
      <c r="B161" s="9"/>
      <c r="C161" s="9"/>
      <c r="D161" s="9"/>
      <c r="E161" s="9"/>
      <c r="F161" s="9"/>
      <c r="G161" s="9"/>
      <c r="H161" s="9"/>
      <c r="I161" s="9"/>
      <c r="K161" s="9"/>
      <c r="L161" s="9"/>
      <c r="M161" s="9"/>
      <c r="N161" s="9"/>
      <c r="O161" s="9"/>
      <c r="P161" s="9"/>
      <c r="Q161" s="9"/>
      <c r="R161" s="9"/>
    </row>
    <row r="162" spans="1:9" ht="6.75" customHeight="1">
      <c r="A162" s="1"/>
      <c r="B162" s="9"/>
      <c r="C162" s="9"/>
      <c r="D162" s="9"/>
      <c r="E162" s="9"/>
      <c r="F162" s="9"/>
      <c r="G162" s="9"/>
      <c r="H162" s="9"/>
      <c r="I162" s="9"/>
    </row>
    <row r="163" spans="1:9" ht="12.75">
      <c r="A163" s="3" t="s">
        <v>122</v>
      </c>
      <c r="B163" s="3" t="s">
        <v>123</v>
      </c>
      <c r="C163" s="1"/>
      <c r="D163" s="1"/>
      <c r="E163" s="1"/>
      <c r="F163" s="1"/>
      <c r="G163" s="1"/>
      <c r="H163" s="55"/>
      <c r="I163" s="1"/>
    </row>
    <row r="164" spans="1:9" ht="41.25" customHeight="1">
      <c r="A164" s="1"/>
      <c r="B164" s="153" t="s">
        <v>271</v>
      </c>
      <c r="C164" s="161"/>
      <c r="D164" s="161"/>
      <c r="E164" s="161"/>
      <c r="F164" s="161"/>
      <c r="G164" s="161"/>
      <c r="H164" s="161"/>
      <c r="I164" s="161"/>
    </row>
    <row r="165" spans="1:9" ht="3.75" customHeight="1">
      <c r="A165" s="1"/>
      <c r="B165" s="76"/>
      <c r="C165" s="76"/>
      <c r="D165" s="76"/>
      <c r="E165" s="76"/>
      <c r="F165" s="76"/>
      <c r="G165" s="76"/>
      <c r="H165" s="76"/>
      <c r="I165" s="76"/>
    </row>
    <row r="166" spans="1:9" ht="26.25" customHeight="1">
      <c r="A166" s="1"/>
      <c r="B166" s="159" t="s">
        <v>248</v>
      </c>
      <c r="C166" s="159"/>
      <c r="D166" s="159"/>
      <c r="E166" s="159"/>
      <c r="F166" s="159"/>
      <c r="G166" s="159"/>
      <c r="H166" s="159"/>
      <c r="I166" s="159"/>
    </row>
    <row r="167" spans="1:9" ht="12.75">
      <c r="A167" s="1"/>
      <c r="B167" s="76"/>
      <c r="C167" s="76"/>
      <c r="D167" s="76"/>
      <c r="E167" s="76"/>
      <c r="F167" s="76"/>
      <c r="G167" s="76"/>
      <c r="H167" s="76"/>
      <c r="I167" s="76"/>
    </row>
    <row r="168" spans="1:9" ht="12.75">
      <c r="A168" s="27" t="s">
        <v>116</v>
      </c>
      <c r="B168" s="154" t="s">
        <v>126</v>
      </c>
      <c r="C168" s="154"/>
      <c r="D168" s="154"/>
      <c r="E168" s="154"/>
      <c r="F168" s="154"/>
      <c r="G168" s="154"/>
      <c r="H168" s="154"/>
      <c r="I168" s="154"/>
    </row>
    <row r="169" spans="1:9" ht="12.75">
      <c r="A169" s="27"/>
      <c r="B169" s="154"/>
      <c r="C169" s="154"/>
      <c r="D169" s="154"/>
      <c r="E169" s="154"/>
      <c r="F169" s="154"/>
      <c r="G169" s="154"/>
      <c r="H169" s="154"/>
      <c r="I169" s="154"/>
    </row>
    <row r="170" spans="1:9" ht="12.75">
      <c r="A170" s="1"/>
      <c r="B170" s="76"/>
      <c r="C170" s="76"/>
      <c r="D170" s="76"/>
      <c r="E170" s="76"/>
      <c r="F170" s="76"/>
      <c r="G170" s="76"/>
      <c r="H170" s="76"/>
      <c r="I170" s="76"/>
    </row>
    <row r="171" spans="1:9" ht="12.75">
      <c r="A171" s="46" t="s">
        <v>124</v>
      </c>
      <c r="B171" s="3" t="s">
        <v>175</v>
      </c>
      <c r="C171" s="9"/>
      <c r="D171" s="9"/>
      <c r="E171" s="9"/>
      <c r="F171" s="9"/>
      <c r="G171" s="9"/>
      <c r="H171" s="42"/>
      <c r="I171" s="42"/>
    </row>
    <row r="172" spans="1:9" ht="16.5" customHeight="1">
      <c r="A172" s="9"/>
      <c r="B172" s="150" t="s">
        <v>174</v>
      </c>
      <c r="C172" s="150"/>
      <c r="D172" s="150"/>
      <c r="E172" s="150"/>
      <c r="F172" s="150"/>
      <c r="G172" s="150"/>
      <c r="H172" s="150"/>
      <c r="I172" s="150"/>
    </row>
    <row r="173" spans="1:9" ht="12.75">
      <c r="A173" s="9"/>
      <c r="B173" s="42"/>
      <c r="C173" s="42"/>
      <c r="D173" s="42"/>
      <c r="E173" s="42"/>
      <c r="F173" s="42"/>
      <c r="G173" s="42"/>
      <c r="H173" s="42"/>
      <c r="I173" s="42"/>
    </row>
    <row r="174" spans="1:9" ht="12.75">
      <c r="A174" s="46" t="s">
        <v>23</v>
      </c>
      <c r="B174" s="46" t="s">
        <v>233</v>
      </c>
      <c r="C174" s="9"/>
      <c r="D174" s="9"/>
      <c r="E174" s="9"/>
      <c r="F174" s="9"/>
      <c r="G174" s="9"/>
      <c r="H174" s="60"/>
      <c r="I174" s="12"/>
    </row>
    <row r="175" spans="1:9" ht="12.75">
      <c r="A175" s="9"/>
      <c r="B175" s="9"/>
      <c r="C175" s="9"/>
      <c r="D175" s="9"/>
      <c r="E175" s="9"/>
      <c r="F175" s="9"/>
      <c r="H175" s="47" t="s">
        <v>153</v>
      </c>
      <c r="I175" s="47" t="s">
        <v>31</v>
      </c>
    </row>
    <row r="176" spans="1:9" ht="12.75">
      <c r="A176" s="1"/>
      <c r="B176" s="18"/>
      <c r="C176" s="18"/>
      <c r="D176" s="18"/>
      <c r="E176" s="18"/>
      <c r="F176" s="18"/>
      <c r="H176" s="48"/>
      <c r="I176" s="48" t="s">
        <v>156</v>
      </c>
    </row>
    <row r="177" spans="1:9" ht="12.75">
      <c r="A177" s="1"/>
      <c r="B177" s="18"/>
      <c r="C177" s="18"/>
      <c r="D177" s="18"/>
      <c r="E177" s="18"/>
      <c r="F177" s="18"/>
      <c r="H177" s="25" t="s">
        <v>183</v>
      </c>
      <c r="I177" s="25" t="s">
        <v>183</v>
      </c>
    </row>
    <row r="178" spans="1:9" ht="12.75">
      <c r="A178" s="1"/>
      <c r="B178" s="18"/>
      <c r="C178" s="18"/>
      <c r="D178" s="18"/>
      <c r="E178" s="18"/>
      <c r="F178" s="18"/>
      <c r="H178" s="37" t="s">
        <v>14</v>
      </c>
      <c r="I178" s="37" t="s">
        <v>14</v>
      </c>
    </row>
    <row r="179" spans="1:9" ht="7.5" customHeight="1">
      <c r="A179" s="1"/>
      <c r="B179" s="18"/>
      <c r="C179" s="18"/>
      <c r="D179" s="18"/>
      <c r="E179" s="18"/>
      <c r="F179" s="18"/>
      <c r="H179" s="49"/>
      <c r="I179" s="49"/>
    </row>
    <row r="180" spans="1:10" ht="12.75">
      <c r="A180" s="1"/>
      <c r="B180" s="147" t="s">
        <v>125</v>
      </c>
      <c r="C180" s="147"/>
      <c r="D180" s="147"/>
      <c r="E180" s="18"/>
      <c r="F180" s="18"/>
      <c r="H180" s="100"/>
      <c r="I180" s="100"/>
      <c r="J180" s="77"/>
    </row>
    <row r="181" spans="1:10" ht="12.75">
      <c r="A181" s="1"/>
      <c r="B181" s="147" t="s">
        <v>227</v>
      </c>
      <c r="C181" s="147"/>
      <c r="D181" s="147"/>
      <c r="E181" s="18"/>
      <c r="F181" s="18"/>
      <c r="H181" s="100">
        <v>210</v>
      </c>
      <c r="I181" s="100">
        <f>H181</f>
        <v>210</v>
      </c>
      <c r="J181" s="77"/>
    </row>
    <row r="182" spans="1:10" ht="12.75">
      <c r="A182" s="1"/>
      <c r="B182" s="147" t="s">
        <v>249</v>
      </c>
      <c r="C182" s="147"/>
      <c r="D182" s="147"/>
      <c r="E182" s="18"/>
      <c r="F182" s="18"/>
      <c r="H182" s="100">
        <v>29</v>
      </c>
      <c r="I182" s="100">
        <f>H182</f>
        <v>29</v>
      </c>
      <c r="J182" s="77"/>
    </row>
    <row r="183" spans="1:10" ht="12.75">
      <c r="A183" s="1"/>
      <c r="B183" s="147" t="s">
        <v>226</v>
      </c>
      <c r="C183" s="147"/>
      <c r="D183" s="147"/>
      <c r="E183" s="18"/>
      <c r="F183" s="18"/>
      <c r="H183" s="100"/>
      <c r="I183" s="100"/>
      <c r="J183" s="77"/>
    </row>
    <row r="184" spans="1:10" ht="12.75">
      <c r="A184" s="1"/>
      <c r="B184" s="147" t="s">
        <v>227</v>
      </c>
      <c r="C184" s="147"/>
      <c r="D184" s="147"/>
      <c r="E184" s="18"/>
      <c r="F184" s="18"/>
      <c r="H184" s="100">
        <v>100</v>
      </c>
      <c r="I184" s="100">
        <f>H184</f>
        <v>100</v>
      </c>
      <c r="J184" s="77"/>
    </row>
    <row r="185" spans="1:10" ht="12.75">
      <c r="A185" s="1"/>
      <c r="B185" s="18"/>
      <c r="C185" s="18"/>
      <c r="D185" s="18"/>
      <c r="E185" s="18"/>
      <c r="F185" s="18"/>
      <c r="H185" s="100"/>
      <c r="I185" s="100"/>
      <c r="J185" s="77"/>
    </row>
    <row r="186" spans="1:9" ht="13.5" thickBot="1">
      <c r="A186" s="1"/>
      <c r="B186" s="18"/>
      <c r="C186" s="18"/>
      <c r="D186" s="18"/>
      <c r="E186" s="18"/>
      <c r="F186" s="18"/>
      <c r="H186" s="101">
        <f>SUM(H181:H185)</f>
        <v>339</v>
      </c>
      <c r="I186" s="101">
        <f>+H186</f>
        <v>339</v>
      </c>
    </row>
    <row r="187" spans="1:9" ht="12.75">
      <c r="A187" s="1"/>
      <c r="B187" s="18"/>
      <c r="C187" s="18"/>
      <c r="D187" s="18"/>
      <c r="E187" s="18"/>
      <c r="F187" s="18"/>
      <c r="G187" s="18"/>
      <c r="H187" s="54"/>
      <c r="I187" s="18"/>
    </row>
    <row r="188" spans="1:9" ht="12.75">
      <c r="A188" s="1"/>
      <c r="B188" s="150" t="s">
        <v>250</v>
      </c>
      <c r="C188" s="150"/>
      <c r="D188" s="150"/>
      <c r="E188" s="150"/>
      <c r="F188" s="150"/>
      <c r="G188" s="150"/>
      <c r="H188" s="150"/>
      <c r="I188" s="150"/>
    </row>
    <row r="189" spans="1:9" ht="12.75">
      <c r="A189" s="1"/>
      <c r="B189" s="150"/>
      <c r="C189" s="150"/>
      <c r="D189" s="150"/>
      <c r="E189" s="150"/>
      <c r="F189" s="150"/>
      <c r="G189" s="150"/>
      <c r="H189" s="150"/>
      <c r="I189" s="150"/>
    </row>
    <row r="190" spans="1:9" ht="12.75">
      <c r="A190" s="1"/>
      <c r="B190" s="150"/>
      <c r="C190" s="150"/>
      <c r="D190" s="150"/>
      <c r="E190" s="150"/>
      <c r="F190" s="150"/>
      <c r="G190" s="150"/>
      <c r="H190" s="150"/>
      <c r="I190" s="150"/>
    </row>
    <row r="191" spans="1:9" ht="12.75">
      <c r="A191" s="1"/>
      <c r="B191" s="150"/>
      <c r="C191" s="150"/>
      <c r="D191" s="150"/>
      <c r="E191" s="150"/>
      <c r="F191" s="150"/>
      <c r="G191" s="150"/>
      <c r="H191" s="150"/>
      <c r="I191" s="150"/>
    </row>
    <row r="193" spans="1:9" ht="12.75">
      <c r="A193" s="3" t="s">
        <v>127</v>
      </c>
      <c r="B193" s="3" t="s">
        <v>251</v>
      </c>
      <c r="C193" s="1"/>
      <c r="D193" s="1"/>
      <c r="E193" s="1"/>
      <c r="F193" s="1"/>
      <c r="G193" s="1"/>
      <c r="H193" s="55"/>
      <c r="I193" s="1"/>
    </row>
    <row r="194" spans="1:9" ht="12.75">
      <c r="A194" s="1"/>
      <c r="B194" s="147" t="s">
        <v>252</v>
      </c>
      <c r="C194" s="147"/>
      <c r="D194" s="147"/>
      <c r="E194" s="147"/>
      <c r="F194" s="147"/>
      <c r="G194" s="147"/>
      <c r="H194" s="147"/>
      <c r="I194" s="147"/>
    </row>
    <row r="195" spans="1:9" ht="12.75">
      <c r="A195" s="1"/>
      <c r="B195" s="18"/>
      <c r="C195" s="18"/>
      <c r="D195" s="18"/>
      <c r="E195" s="18"/>
      <c r="F195" s="18"/>
      <c r="G195" s="18"/>
      <c r="H195" s="18"/>
      <c r="I195" s="18"/>
    </row>
    <row r="196" spans="1:9" ht="12.75">
      <c r="A196" s="3" t="s">
        <v>128</v>
      </c>
      <c r="B196" s="3" t="s">
        <v>129</v>
      </c>
      <c r="C196" s="1"/>
      <c r="D196" s="1"/>
      <c r="E196" s="1"/>
      <c r="F196" s="1"/>
      <c r="G196" s="1"/>
      <c r="H196" s="55"/>
      <c r="I196" s="1"/>
    </row>
    <row r="197" spans="1:9" ht="12.75">
      <c r="A197" s="1"/>
      <c r="B197" s="1" t="s">
        <v>130</v>
      </c>
      <c r="C197" s="1"/>
      <c r="D197" s="1"/>
      <c r="E197" s="1"/>
      <c r="F197" s="1"/>
      <c r="G197" s="1"/>
      <c r="H197" s="55"/>
      <c r="I197" s="1"/>
    </row>
    <row r="198" spans="1:9" ht="12.75">
      <c r="A198" s="1"/>
      <c r="B198" s="1"/>
      <c r="C198" s="1"/>
      <c r="D198" s="1"/>
      <c r="E198" s="1"/>
      <c r="F198" s="1"/>
      <c r="G198" s="1"/>
      <c r="H198" s="55"/>
      <c r="I198" s="1"/>
    </row>
    <row r="199" spans="1:9" ht="12.75">
      <c r="A199" s="3" t="s">
        <v>131</v>
      </c>
      <c r="B199" s="3" t="s">
        <v>132</v>
      </c>
      <c r="C199" s="1"/>
      <c r="D199" s="1"/>
      <c r="E199" s="1"/>
      <c r="F199" s="1"/>
      <c r="G199" s="1"/>
      <c r="H199" s="55"/>
      <c r="I199" s="1"/>
    </row>
    <row r="200" spans="1:9" ht="12.75">
      <c r="A200" s="3"/>
      <c r="B200" s="150" t="s">
        <v>217</v>
      </c>
      <c r="C200" s="150"/>
      <c r="D200" s="150"/>
      <c r="E200" s="150"/>
      <c r="F200" s="150"/>
      <c r="G200" s="150"/>
      <c r="H200" s="150"/>
      <c r="I200" s="150"/>
    </row>
    <row r="201" spans="1:9" ht="16.5" customHeight="1">
      <c r="A201" s="3"/>
      <c r="B201" s="150"/>
      <c r="C201" s="150"/>
      <c r="D201" s="150"/>
      <c r="E201" s="150"/>
      <c r="F201" s="150"/>
      <c r="G201" s="150"/>
      <c r="H201" s="150"/>
      <c r="I201" s="150"/>
    </row>
    <row r="202" spans="1:9" ht="12.75">
      <c r="A202" s="3"/>
      <c r="B202" s="1" t="s">
        <v>133</v>
      </c>
      <c r="C202" s="1"/>
      <c r="D202" s="1"/>
      <c r="E202" s="1"/>
      <c r="F202" s="1"/>
      <c r="G202" s="1"/>
      <c r="H202" s="55"/>
      <c r="I202" s="25" t="s">
        <v>14</v>
      </c>
    </row>
    <row r="203" spans="1:9" ht="6" customHeight="1">
      <c r="A203" s="3"/>
      <c r="B203" s="1"/>
      <c r="C203" s="1"/>
      <c r="D203" s="1"/>
      <c r="E203" s="1"/>
      <c r="F203" s="1"/>
      <c r="G203" s="1"/>
      <c r="H203" s="55"/>
      <c r="I203" s="1"/>
    </row>
    <row r="204" spans="1:9" ht="12.75">
      <c r="A204" s="3"/>
      <c r="B204" s="50" t="s">
        <v>45</v>
      </c>
      <c r="C204" s="1"/>
      <c r="D204" s="1"/>
      <c r="E204" s="1"/>
      <c r="F204" s="1"/>
      <c r="G204" s="1"/>
      <c r="H204" s="55"/>
      <c r="I204" s="51"/>
    </row>
    <row r="205" spans="1:9" ht="12.75">
      <c r="A205" s="3"/>
      <c r="B205" s="50"/>
      <c r="C205" s="1"/>
      <c r="D205" s="1"/>
      <c r="E205" s="1"/>
      <c r="F205" s="1"/>
      <c r="G205" s="1"/>
      <c r="H205" s="55"/>
      <c r="I205" s="51"/>
    </row>
    <row r="206" spans="1:9" ht="12.75">
      <c r="A206" s="3"/>
      <c r="B206" s="1" t="s">
        <v>253</v>
      </c>
      <c r="C206" s="1"/>
      <c r="D206" s="1"/>
      <c r="E206" s="1"/>
      <c r="F206" s="1"/>
      <c r="G206" s="1"/>
      <c r="H206" s="55"/>
      <c r="I206" s="51"/>
    </row>
    <row r="207" spans="1:9" ht="12.75">
      <c r="A207" s="3"/>
      <c r="B207" s="1" t="s">
        <v>187</v>
      </c>
      <c r="C207" s="1"/>
      <c r="D207" s="1"/>
      <c r="E207" s="1"/>
      <c r="F207" s="1"/>
      <c r="G207" s="1"/>
      <c r="H207" s="55"/>
      <c r="I207" s="51">
        <v>10800</v>
      </c>
    </row>
    <row r="208" spans="1:9" ht="12.75">
      <c r="A208" s="3"/>
      <c r="B208" s="1" t="s">
        <v>134</v>
      </c>
      <c r="C208" s="1"/>
      <c r="D208" s="1"/>
      <c r="E208" s="1"/>
      <c r="F208" s="1"/>
      <c r="G208" s="1"/>
      <c r="H208" s="55"/>
      <c r="I208" s="51">
        <v>2001</v>
      </c>
    </row>
    <row r="209" spans="1:9" ht="3.75" customHeight="1">
      <c r="A209" s="3"/>
      <c r="B209" s="1"/>
      <c r="C209" s="1"/>
      <c r="D209" s="1"/>
      <c r="E209" s="1"/>
      <c r="F209" s="1"/>
      <c r="G209" s="1"/>
      <c r="H209" s="55"/>
      <c r="I209" s="51"/>
    </row>
    <row r="210" spans="1:9" ht="12.75">
      <c r="A210" s="3"/>
      <c r="B210" s="50" t="s">
        <v>135</v>
      </c>
      <c r="C210" s="1"/>
      <c r="D210" s="1"/>
      <c r="E210" s="1"/>
      <c r="F210" s="1"/>
      <c r="G210" s="1"/>
      <c r="H210" s="55"/>
      <c r="I210" s="51"/>
    </row>
    <row r="211" spans="1:9" ht="12.75">
      <c r="A211" s="3"/>
      <c r="B211" s="50"/>
      <c r="C211" s="1"/>
      <c r="D211" s="1"/>
      <c r="E211" s="1"/>
      <c r="F211" s="1"/>
      <c r="G211" s="1"/>
      <c r="H211" s="55"/>
      <c r="I211" s="51"/>
    </row>
    <row r="212" spans="1:9" ht="12.75">
      <c r="A212" s="3"/>
      <c r="B212" s="1" t="s">
        <v>253</v>
      </c>
      <c r="C212" s="1"/>
      <c r="D212" s="1"/>
      <c r="E212" s="1"/>
      <c r="F212" s="1"/>
      <c r="G212" s="1"/>
      <c r="H212" s="55"/>
      <c r="I212" s="51"/>
    </row>
    <row r="213" spans="1:9" ht="12.75">
      <c r="A213" s="3"/>
      <c r="B213" s="1" t="s">
        <v>134</v>
      </c>
      <c r="C213" s="1"/>
      <c r="D213" s="1"/>
      <c r="E213" s="1"/>
      <c r="F213" s="1"/>
      <c r="G213" s="1"/>
      <c r="H213" s="55"/>
      <c r="I213" s="51">
        <v>2888</v>
      </c>
    </row>
    <row r="214" spans="1:9" ht="6" customHeight="1">
      <c r="A214" s="3"/>
      <c r="B214" s="1"/>
      <c r="C214" s="1"/>
      <c r="D214" s="1"/>
      <c r="E214" s="1"/>
      <c r="F214" s="1"/>
      <c r="G214" s="1"/>
      <c r="H214" s="55"/>
      <c r="I214" s="51"/>
    </row>
    <row r="215" spans="1:9" ht="13.5" thickBot="1">
      <c r="A215" s="3"/>
      <c r="B215" s="1" t="s">
        <v>58</v>
      </c>
      <c r="C215" s="1"/>
      <c r="D215" s="1"/>
      <c r="E215" s="1"/>
      <c r="F215" s="1"/>
      <c r="G215" s="1"/>
      <c r="H215" s="55"/>
      <c r="I215" s="102">
        <f>SUM(I207:I214)</f>
        <v>15689</v>
      </c>
    </row>
    <row r="216" spans="1:9" ht="12.75">
      <c r="A216" s="3"/>
      <c r="B216" s="3"/>
      <c r="C216" s="1"/>
      <c r="D216" s="1"/>
      <c r="E216" s="1"/>
      <c r="F216" s="1"/>
      <c r="G216" s="1"/>
      <c r="H216" s="55"/>
      <c r="I216" s="9"/>
    </row>
    <row r="217" spans="1:9" ht="16.5" customHeight="1">
      <c r="A217" s="1"/>
      <c r="B217" s="9" t="s">
        <v>218</v>
      </c>
      <c r="C217" s="9"/>
      <c r="D217" s="9"/>
      <c r="E217" s="9"/>
      <c r="F217" s="9"/>
      <c r="G217" s="9"/>
      <c r="H217" s="55"/>
      <c r="I217" s="1"/>
    </row>
    <row r="218" spans="1:9" ht="12.75">
      <c r="A218" s="1"/>
      <c r="B218" s="9"/>
      <c r="C218" s="9"/>
      <c r="D218" s="9"/>
      <c r="E218" s="9"/>
      <c r="F218" s="9"/>
      <c r="G218" s="9"/>
      <c r="H218" s="55"/>
      <c r="I218" s="1"/>
    </row>
    <row r="219" spans="1:9" ht="12.75">
      <c r="A219" s="27" t="s">
        <v>116</v>
      </c>
      <c r="B219" s="154" t="s">
        <v>126</v>
      </c>
      <c r="C219" s="154"/>
      <c r="D219" s="154"/>
      <c r="E219" s="154"/>
      <c r="F219" s="154"/>
      <c r="G219" s="154"/>
      <c r="H219" s="154"/>
      <c r="I219" s="154"/>
    </row>
    <row r="220" spans="1:9" ht="12.75">
      <c r="A220" s="27"/>
      <c r="B220" s="154"/>
      <c r="C220" s="154"/>
      <c r="D220" s="154"/>
      <c r="E220" s="154"/>
      <c r="F220" s="154"/>
      <c r="G220" s="154"/>
      <c r="H220" s="154"/>
      <c r="I220" s="154"/>
    </row>
    <row r="221" spans="1:9" ht="12.75">
      <c r="A221" s="1"/>
      <c r="B221" s="1"/>
      <c r="C221" s="1"/>
      <c r="D221" s="1"/>
      <c r="E221" s="1"/>
      <c r="F221" s="1"/>
      <c r="G221" s="1"/>
      <c r="H221" s="55"/>
      <c r="I221" s="1"/>
    </row>
    <row r="222" spans="1:9" ht="12.75">
      <c r="A222" s="3" t="s">
        <v>136</v>
      </c>
      <c r="B222" s="3" t="s">
        <v>137</v>
      </c>
      <c r="C222" s="1"/>
      <c r="D222" s="1"/>
      <c r="E222" s="1"/>
      <c r="F222" s="1"/>
      <c r="G222" s="1"/>
      <c r="H222" s="55"/>
      <c r="I222" s="1"/>
    </row>
    <row r="223" spans="1:9" ht="12.75">
      <c r="A223" s="1"/>
      <c r="B223" s="147" t="s">
        <v>138</v>
      </c>
      <c r="C223" s="147"/>
      <c r="D223" s="147"/>
      <c r="E223" s="147"/>
      <c r="F223" s="147"/>
      <c r="G223" s="147"/>
      <c r="H223" s="147"/>
      <c r="I223" s="147"/>
    </row>
    <row r="224" spans="1:9" ht="16.5" customHeight="1">
      <c r="A224" s="1"/>
      <c r="B224" s="147"/>
      <c r="C224" s="147"/>
      <c r="D224" s="147"/>
      <c r="E224" s="147"/>
      <c r="F224" s="147"/>
      <c r="G224" s="147"/>
      <c r="H224" s="147"/>
      <c r="I224" s="147"/>
    </row>
    <row r="225" spans="1:9" ht="12.75">
      <c r="A225" s="1"/>
      <c r="B225" s="18"/>
      <c r="C225" s="18"/>
      <c r="D225" s="18"/>
      <c r="E225" s="18"/>
      <c r="F225" s="18"/>
      <c r="G225" s="18"/>
      <c r="H225" s="54"/>
      <c r="I225" s="18"/>
    </row>
    <row r="226" spans="1:9" ht="12.75">
      <c r="A226" s="3" t="s">
        <v>139</v>
      </c>
      <c r="B226" s="3" t="s">
        <v>140</v>
      </c>
      <c r="C226" s="1"/>
      <c r="D226" s="1"/>
      <c r="E226" s="1"/>
      <c r="F226" s="1"/>
      <c r="G226" s="1"/>
      <c r="H226" s="55"/>
      <c r="I226" s="1"/>
    </row>
    <row r="227" spans="1:9" ht="12.75" customHeight="1">
      <c r="A227" s="1"/>
      <c r="B227" s="147" t="s">
        <v>141</v>
      </c>
      <c r="C227" s="147"/>
      <c r="D227" s="147"/>
      <c r="E227" s="147"/>
      <c r="F227" s="147"/>
      <c r="G227" s="147"/>
      <c r="H227" s="147"/>
      <c r="I227" s="147"/>
    </row>
    <row r="228" spans="1:9" ht="12.75">
      <c r="A228" s="1"/>
      <c r="B228" s="147"/>
      <c r="C228" s="147"/>
      <c r="D228" s="147"/>
      <c r="E228" s="147"/>
      <c r="F228" s="147"/>
      <c r="G228" s="147"/>
      <c r="H228" s="147"/>
      <c r="I228" s="147"/>
    </row>
    <row r="229" spans="1:9" ht="12.75">
      <c r="A229" s="1"/>
      <c r="B229" s="147"/>
      <c r="C229" s="147"/>
      <c r="D229" s="147"/>
      <c r="E229" s="147"/>
      <c r="F229" s="147"/>
      <c r="G229" s="147"/>
      <c r="H229" s="147"/>
      <c r="I229" s="147"/>
    </row>
    <row r="230" spans="1:9" ht="30.75" customHeight="1">
      <c r="A230" s="1"/>
      <c r="B230" s="147"/>
      <c r="C230" s="147"/>
      <c r="D230" s="147"/>
      <c r="E230" s="147"/>
      <c r="F230" s="147"/>
      <c r="G230" s="147"/>
      <c r="H230" s="147"/>
      <c r="I230" s="147"/>
    </row>
    <row r="231" spans="1:9" ht="12.75">
      <c r="A231" s="1"/>
      <c r="B231" s="1"/>
      <c r="C231" s="1"/>
      <c r="D231" s="1"/>
      <c r="E231" s="1"/>
      <c r="F231" s="1"/>
      <c r="G231" s="1"/>
      <c r="H231" s="1"/>
      <c r="I231" s="1"/>
    </row>
    <row r="232" spans="1:9" ht="12.75">
      <c r="A232" s="3" t="s">
        <v>142</v>
      </c>
      <c r="B232" s="3" t="s">
        <v>143</v>
      </c>
      <c r="C232" s="1"/>
      <c r="D232" s="1"/>
      <c r="E232" s="1"/>
      <c r="F232" s="1"/>
      <c r="G232" s="1"/>
      <c r="H232" s="55"/>
      <c r="I232" s="1"/>
    </row>
    <row r="233" spans="1:9" ht="12.75">
      <c r="A233" s="1"/>
      <c r="B233" s="150" t="s">
        <v>254</v>
      </c>
      <c r="C233" s="150"/>
      <c r="D233" s="150"/>
      <c r="E233" s="150"/>
      <c r="F233" s="150"/>
      <c r="G233" s="150"/>
      <c r="H233" s="150"/>
      <c r="I233" s="150"/>
    </row>
    <row r="234" spans="1:9" ht="6" customHeight="1">
      <c r="A234" s="1"/>
      <c r="B234" s="150"/>
      <c r="C234" s="150"/>
      <c r="D234" s="150"/>
      <c r="E234" s="150"/>
      <c r="F234" s="150"/>
      <c r="G234" s="150"/>
      <c r="H234" s="150"/>
      <c r="I234" s="150"/>
    </row>
    <row r="235" spans="1:9" ht="12.75">
      <c r="A235" s="1"/>
      <c r="B235" s="42"/>
      <c r="C235" s="42"/>
      <c r="D235" s="42"/>
      <c r="E235" s="42"/>
      <c r="F235" s="42"/>
      <c r="G235" s="42"/>
      <c r="H235" s="42"/>
      <c r="I235" s="42"/>
    </row>
    <row r="236" spans="1:9" ht="12.75">
      <c r="A236" s="3" t="s">
        <v>27</v>
      </c>
      <c r="B236" s="3" t="s">
        <v>144</v>
      </c>
      <c r="C236" s="1"/>
      <c r="D236" s="1"/>
      <c r="E236" s="1"/>
      <c r="F236" s="1"/>
      <c r="G236" s="1"/>
      <c r="H236" s="55"/>
      <c r="I236" s="1"/>
    </row>
    <row r="237" spans="1:9" ht="12.75">
      <c r="A237" s="1"/>
      <c r="B237" s="1"/>
      <c r="C237" s="1"/>
      <c r="D237" s="1"/>
      <c r="E237" s="1"/>
      <c r="F237" s="1"/>
      <c r="G237" s="5"/>
      <c r="H237" s="55"/>
      <c r="I237" s="5"/>
    </row>
    <row r="238" spans="1:9" ht="12.75">
      <c r="A238" s="1"/>
      <c r="B238" s="1"/>
      <c r="C238" s="1"/>
      <c r="D238" s="1"/>
      <c r="E238" s="1"/>
      <c r="F238" s="1"/>
      <c r="H238" s="5" t="s">
        <v>7</v>
      </c>
      <c r="I238" s="5" t="s">
        <v>154</v>
      </c>
    </row>
    <row r="239" spans="1:9" ht="12.75">
      <c r="A239" s="1"/>
      <c r="B239" s="1"/>
      <c r="C239" s="1"/>
      <c r="D239" s="1"/>
      <c r="E239" s="1"/>
      <c r="F239" s="1"/>
      <c r="H239" s="5" t="s">
        <v>10</v>
      </c>
      <c r="I239" s="5" t="s">
        <v>155</v>
      </c>
    </row>
    <row r="240" spans="1:9" ht="12.75">
      <c r="A240" s="1"/>
      <c r="B240" s="1"/>
      <c r="C240" s="1"/>
      <c r="D240" s="1"/>
      <c r="E240" s="1"/>
      <c r="F240" s="1"/>
      <c r="H240" s="6" t="s">
        <v>183</v>
      </c>
      <c r="I240" s="6" t="s">
        <v>183</v>
      </c>
    </row>
    <row r="241" spans="1:9" ht="12.75">
      <c r="A241" s="1"/>
      <c r="B241" s="1"/>
      <c r="C241" s="1"/>
      <c r="D241" s="1"/>
      <c r="E241" s="1"/>
      <c r="F241" s="1"/>
      <c r="H241" s="48" t="s">
        <v>14</v>
      </c>
      <c r="I241" s="48" t="s">
        <v>14</v>
      </c>
    </row>
    <row r="242" spans="1:10" ht="12.75">
      <c r="A242" s="1"/>
      <c r="B242" s="1"/>
      <c r="C242" s="1"/>
      <c r="D242" s="1"/>
      <c r="E242" s="1"/>
      <c r="F242" s="1"/>
      <c r="H242" s="1"/>
      <c r="I242" s="1"/>
      <c r="J242" s="128"/>
    </row>
    <row r="243" spans="1:10" ht="12.75">
      <c r="A243" s="1"/>
      <c r="B243" s="50" t="s">
        <v>255</v>
      </c>
      <c r="C243" s="1"/>
      <c r="D243" s="1"/>
      <c r="E243" s="1"/>
      <c r="F243" s="1"/>
      <c r="H243" s="1"/>
      <c r="I243" s="1"/>
      <c r="J243" s="128"/>
    </row>
    <row r="244" spans="1:10" ht="12.75">
      <c r="A244" s="1"/>
      <c r="B244" s="1" t="s">
        <v>256</v>
      </c>
      <c r="C244" s="1"/>
      <c r="D244" s="1"/>
      <c r="E244" s="1"/>
      <c r="F244" s="1"/>
      <c r="H244" s="11">
        <f>PL!C41</f>
        <v>1684</v>
      </c>
      <c r="I244" s="11">
        <f>+H244</f>
        <v>1684</v>
      </c>
      <c r="J244" s="128"/>
    </row>
    <row r="245" spans="1:10" ht="12.75">
      <c r="A245" s="1"/>
      <c r="B245" s="1"/>
      <c r="C245" s="1"/>
      <c r="D245" s="1"/>
      <c r="E245" s="1"/>
      <c r="F245" s="1"/>
      <c r="H245" s="12"/>
      <c r="I245" s="12"/>
      <c r="J245" s="128"/>
    </row>
    <row r="246" spans="1:10" ht="12.75">
      <c r="A246" s="1"/>
      <c r="B246" s="1" t="s">
        <v>258</v>
      </c>
      <c r="C246" s="1"/>
      <c r="D246" s="1"/>
      <c r="E246" s="1"/>
      <c r="F246" s="1"/>
      <c r="H246" s="11">
        <v>604057</v>
      </c>
      <c r="I246" s="11">
        <f>+H246</f>
        <v>604057</v>
      </c>
      <c r="J246" s="128"/>
    </row>
    <row r="247" spans="1:10" ht="12.75">
      <c r="A247" s="1"/>
      <c r="B247" s="1"/>
      <c r="C247" s="1"/>
      <c r="D247" s="1"/>
      <c r="E247" s="1"/>
      <c r="F247" s="1"/>
      <c r="H247" s="9"/>
      <c r="I247" s="9"/>
      <c r="J247" s="128"/>
    </row>
    <row r="248" spans="1:10" ht="13.5" thickBot="1">
      <c r="A248" s="1"/>
      <c r="B248" s="1" t="s">
        <v>145</v>
      </c>
      <c r="C248" s="1"/>
      <c r="D248" s="1"/>
      <c r="E248" s="1"/>
      <c r="F248" s="1"/>
      <c r="H248" s="103">
        <f>+H244/H246*100</f>
        <v>0.278781638156664</v>
      </c>
      <c r="I248" s="103">
        <f>+H248</f>
        <v>0.278781638156664</v>
      </c>
      <c r="J248" s="81"/>
    </row>
    <row r="249" spans="1:10" ht="12.75">
      <c r="A249" s="1"/>
      <c r="B249" s="1"/>
      <c r="C249" s="1"/>
      <c r="D249" s="1"/>
      <c r="E249" s="1"/>
      <c r="F249" s="1"/>
      <c r="H249" s="81"/>
      <c r="I249" s="81"/>
      <c r="J249" s="81"/>
    </row>
    <row r="250" spans="1:10" ht="12.75">
      <c r="A250" s="1"/>
      <c r="B250" s="50" t="s">
        <v>257</v>
      </c>
      <c r="C250" s="1"/>
      <c r="D250" s="1"/>
      <c r="E250" s="1"/>
      <c r="F250" s="1"/>
      <c r="H250" s="81"/>
      <c r="I250" s="81"/>
      <c r="J250" s="81"/>
    </row>
    <row r="251" spans="1:10" ht="12.75">
      <c r="A251" s="1"/>
      <c r="B251" s="1" t="s">
        <v>260</v>
      </c>
      <c r="C251" s="1"/>
      <c r="D251" s="1"/>
      <c r="E251" s="1"/>
      <c r="F251" s="1"/>
      <c r="H251" s="81"/>
      <c r="I251" s="81"/>
      <c r="J251" s="81"/>
    </row>
    <row r="252" spans="1:10" ht="12.75">
      <c r="A252" s="1"/>
      <c r="B252" s="1" t="s">
        <v>259</v>
      </c>
      <c r="C252" s="1"/>
      <c r="D252" s="1"/>
      <c r="E252" s="1"/>
      <c r="F252" s="1"/>
      <c r="H252" s="81"/>
      <c r="I252" s="81"/>
      <c r="J252" s="81"/>
    </row>
    <row r="253" spans="1:10" ht="12.75">
      <c r="A253" s="1"/>
      <c r="B253" s="1"/>
      <c r="C253" s="1"/>
      <c r="D253" s="1"/>
      <c r="E253" s="1"/>
      <c r="F253" s="1"/>
      <c r="H253" s="81"/>
      <c r="I253" s="81"/>
      <c r="J253" s="81"/>
    </row>
    <row r="254" spans="1:9" ht="12.75">
      <c r="A254" s="3" t="s">
        <v>146</v>
      </c>
      <c r="B254" s="3" t="s">
        <v>147</v>
      </c>
      <c r="C254" s="1"/>
      <c r="D254" s="1"/>
      <c r="E254" s="1"/>
      <c r="F254" s="1"/>
      <c r="G254" s="1"/>
      <c r="H254" s="55"/>
      <c r="I254" s="1"/>
    </row>
    <row r="255" spans="1:9" ht="12.75">
      <c r="A255" s="1"/>
      <c r="B255" s="147" t="s">
        <v>181</v>
      </c>
      <c r="C255" s="147"/>
      <c r="D255" s="147"/>
      <c r="E255" s="147"/>
      <c r="F255" s="147"/>
      <c r="G255" s="147"/>
      <c r="H255" s="147"/>
      <c r="I255" s="147"/>
    </row>
    <row r="256" spans="1:9" ht="12.75">
      <c r="A256" s="1"/>
      <c r="B256" s="18"/>
      <c r="C256" s="64"/>
      <c r="D256" s="64"/>
      <c r="E256" s="64"/>
      <c r="F256" s="64"/>
      <c r="G256" s="64"/>
      <c r="H256" s="64"/>
      <c r="I256" s="64"/>
    </row>
    <row r="257" spans="1:9" ht="12.75">
      <c r="A257" s="3" t="s">
        <v>148</v>
      </c>
      <c r="B257" s="3" t="s">
        <v>149</v>
      </c>
      <c r="C257" s="1"/>
      <c r="D257" s="1"/>
      <c r="E257" s="1"/>
      <c r="F257" s="1"/>
      <c r="G257" s="1"/>
      <c r="H257" s="55"/>
      <c r="I257" s="1"/>
    </row>
    <row r="258" spans="1:9" ht="12.75">
      <c r="A258" s="1"/>
      <c r="B258" s="150" t="s">
        <v>182</v>
      </c>
      <c r="C258" s="150"/>
      <c r="D258" s="150"/>
      <c r="E258" s="150"/>
      <c r="F258" s="150"/>
      <c r="G258" s="150"/>
      <c r="H258" s="150"/>
      <c r="I258" s="150"/>
    </row>
    <row r="259" spans="1:9" ht="16.5" customHeight="1">
      <c r="A259" s="1"/>
      <c r="B259" s="150"/>
      <c r="C259" s="150"/>
      <c r="D259" s="150"/>
      <c r="E259" s="150"/>
      <c r="F259" s="150"/>
      <c r="G259" s="150"/>
      <c r="H259" s="150"/>
      <c r="I259" s="150"/>
    </row>
    <row r="260" spans="1:9" ht="12.75">
      <c r="A260" s="1"/>
      <c r="B260" s="1"/>
      <c r="C260" s="1"/>
      <c r="D260" s="1"/>
      <c r="E260" s="1"/>
      <c r="F260" s="1"/>
      <c r="G260" s="1"/>
      <c r="H260" s="55"/>
      <c r="I260" s="1"/>
    </row>
    <row r="261" spans="1:9" ht="12.75">
      <c r="A261" s="1"/>
      <c r="B261" s="1"/>
      <c r="C261" s="1"/>
      <c r="D261" s="1"/>
      <c r="E261" s="1"/>
      <c r="F261" s="1"/>
      <c r="G261" s="1"/>
      <c r="H261" s="55"/>
      <c r="I261" s="1"/>
    </row>
    <row r="262" spans="1:9" ht="18" customHeight="1">
      <c r="A262" s="3" t="s">
        <v>150</v>
      </c>
      <c r="B262" s="1"/>
      <c r="C262" s="1"/>
      <c r="D262" s="1"/>
      <c r="E262" s="1"/>
      <c r="F262" s="1"/>
      <c r="G262" s="1"/>
      <c r="H262" s="55"/>
      <c r="I262" s="1"/>
    </row>
    <row r="263" spans="1:9" ht="20.25" customHeight="1">
      <c r="A263" s="160" t="s">
        <v>0</v>
      </c>
      <c r="B263" s="160"/>
      <c r="C263" s="160"/>
      <c r="D263" s="160"/>
      <c r="E263" s="1"/>
      <c r="F263" s="1"/>
      <c r="G263" s="1"/>
      <c r="H263" s="55"/>
      <c r="I263" s="1"/>
    </row>
  </sheetData>
  <mergeCells count="41">
    <mergeCell ref="B183:D183"/>
    <mergeCell ref="B188:I191"/>
    <mergeCell ref="B157:I160"/>
    <mergeCell ref="B168:I169"/>
    <mergeCell ref="B164:I164"/>
    <mergeCell ref="B180:D180"/>
    <mergeCell ref="B184:D184"/>
    <mergeCell ref="B181:D181"/>
    <mergeCell ref="B182:D182"/>
    <mergeCell ref="B166:I166"/>
    <mergeCell ref="B227:I230"/>
    <mergeCell ref="B194:I194"/>
    <mergeCell ref="B200:I201"/>
    <mergeCell ref="B223:I224"/>
    <mergeCell ref="B219:I220"/>
    <mergeCell ref="A263:D263"/>
    <mergeCell ref="B233:I234"/>
    <mergeCell ref="B258:I259"/>
    <mergeCell ref="B255:I255"/>
    <mergeCell ref="B150:I155"/>
    <mergeCell ref="B172:I172"/>
    <mergeCell ref="B136:I140"/>
    <mergeCell ref="B142:I145"/>
    <mergeCell ref="B146:I147"/>
    <mergeCell ref="B109:I110"/>
    <mergeCell ref="B132:I133"/>
    <mergeCell ref="B116:F116"/>
    <mergeCell ref="B57:G57"/>
    <mergeCell ref="B91:I93"/>
    <mergeCell ref="B96:I96"/>
    <mergeCell ref="B101:I101"/>
    <mergeCell ref="B104:I106"/>
    <mergeCell ref="B48:I49"/>
    <mergeCell ref="B43:I45"/>
    <mergeCell ref="B14:I17"/>
    <mergeCell ref="B19:I22"/>
    <mergeCell ref="B24:I25"/>
    <mergeCell ref="B40:I40"/>
    <mergeCell ref="B28:I29"/>
    <mergeCell ref="B32:I33"/>
    <mergeCell ref="B36:I37"/>
  </mergeCells>
  <printOptions/>
  <pageMargins left="0.5905511811023623" right="0.5905511811023623" top="0.984251968503937" bottom="0.5905511811023623" header="0.5118110236220472" footer="0.5118110236220472"/>
  <pageSetup horizontalDpi="600" verticalDpi="600" orientation="portrait" scale="91" r:id="rId2"/>
  <rowBreaks count="5" manualBreakCount="5">
    <brk id="52" max="8" man="1"/>
    <brk id="97" max="8" man="1"/>
    <brk id="131" max="8" man="1"/>
    <brk id="167" max="8" man="1"/>
    <brk id="21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Jadi Imaging Technologies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tmf</cp:lastModifiedBy>
  <cp:lastPrinted>2009-05-20T08:51:50Z</cp:lastPrinted>
  <dcterms:created xsi:type="dcterms:W3CDTF">2006-07-11T02:30:44Z</dcterms:created>
  <dcterms:modified xsi:type="dcterms:W3CDTF">2009-05-20T10:55:17Z</dcterms:modified>
  <cp:category/>
  <cp:version/>
  <cp:contentType/>
  <cp:contentStatus/>
</cp:coreProperties>
</file>